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635" windowHeight="11745" tabRatio="696" activeTab="0"/>
  </bookViews>
  <sheets>
    <sheet name="Сводн.общ." sheetId="1" r:id="rId1"/>
    <sheet name="Реф. ц. 2014" sheetId="2" r:id="rId2"/>
    <sheet name="фил. 2014" sheetId="3" r:id="rId3"/>
    <sheet name="Реф. ц. 2013" sheetId="4" r:id="rId4"/>
    <sheet name="фил. 2013" sheetId="5" r:id="rId5"/>
    <sheet name="Реф. ц. 2012" sheetId="6" r:id="rId6"/>
    <sheet name="фил. 2012" sheetId="7" r:id="rId7"/>
    <sheet name="Реф. ц. 2011" sheetId="8" r:id="rId8"/>
    <sheet name="Фил. 2011 г." sheetId="9" r:id="rId9"/>
    <sheet name="Реф. ц. 2010" sheetId="10" r:id="rId10"/>
    <sheet name="Фил. 2010 г." sheetId="11" r:id="rId11"/>
    <sheet name="Реф. ц. 2009 г." sheetId="12" r:id="rId12"/>
    <sheet name="Фил. 2009 г." sheetId="13" r:id="rId13"/>
    <sheet name="Реф. ц. 2008 г." sheetId="14" r:id="rId14"/>
    <sheet name="Фил. 2008 г." sheetId="15" r:id="rId15"/>
  </sheets>
  <definedNames>
    <definedName name="_xlnm.Print_Area" localSheetId="3">'Реф. ц. 2013'!$A$2:$Z$57</definedName>
    <definedName name="_xlnm.Print_Area" localSheetId="1">'Реф. ц. 2014'!$A$2:$Z$56</definedName>
    <definedName name="_xlnm.Print_Area" localSheetId="0">'Сводн.общ.'!$A$1:$O$13</definedName>
    <definedName name="_xlnm.Print_Area" localSheetId="4">'фил. 2013'!$A$2:$Z$36</definedName>
    <definedName name="_xlnm.Print_Area" localSheetId="2">'фил. 2014'!$A$2:$Z$37</definedName>
  </definedNames>
  <calcPr fullCalcOnLoad="1"/>
</workbook>
</file>

<file path=xl/sharedStrings.xml><?xml version="1.0" encoding="utf-8"?>
<sst xmlns="http://schemas.openxmlformats.org/spreadsheetml/2006/main" count="1083" uniqueCount="193">
  <si>
    <t>Виды экспертиз</t>
  </si>
  <si>
    <t>Количество экспертиз</t>
  </si>
  <si>
    <t>2008 г.</t>
  </si>
  <si>
    <t>2009 г.</t>
  </si>
  <si>
    <t>Всего:</t>
  </si>
  <si>
    <t>Энтомологическая</t>
  </si>
  <si>
    <t>Микологическая</t>
  </si>
  <si>
    <t>Вирусологическая</t>
  </si>
  <si>
    <t>Бактериологическая</t>
  </si>
  <si>
    <t>Фитогельминтологическая</t>
  </si>
  <si>
    <t>Гербологическая</t>
  </si>
  <si>
    <t>Референтн. центры</t>
  </si>
  <si>
    <t>№ п/п</t>
  </si>
  <si>
    <t>Наименование структуры</t>
  </si>
  <si>
    <t>имп.</t>
  </si>
  <si>
    <t>отеч.</t>
  </si>
  <si>
    <t>всего</t>
  </si>
  <si>
    <t>Алтайский</t>
  </si>
  <si>
    <t>Амурский</t>
  </si>
  <si>
    <t>Башкирский</t>
  </si>
  <si>
    <t>Белгородский</t>
  </si>
  <si>
    <t>Брянский</t>
  </si>
  <si>
    <t>Иркутский</t>
  </si>
  <si>
    <t>Калининградский</t>
  </si>
  <si>
    <t>Камчатский</t>
  </si>
  <si>
    <t>Кемеровский</t>
  </si>
  <si>
    <t>Краснодарский</t>
  </si>
  <si>
    <t>Красноярский</t>
  </si>
  <si>
    <t>Ленинградский</t>
  </si>
  <si>
    <t>Магаданский</t>
  </si>
  <si>
    <t>Нижегородский</t>
  </si>
  <si>
    <t>Новосибирский</t>
  </si>
  <si>
    <t>в т.ч. Тюменский филиал</t>
  </si>
  <si>
    <t>Омский</t>
  </si>
  <si>
    <t>Оренбургский</t>
  </si>
  <si>
    <t>Орловский</t>
  </si>
  <si>
    <t>в т.ч. Курский филиал</t>
  </si>
  <si>
    <t>Ростовский</t>
  </si>
  <si>
    <t>Саратовский</t>
  </si>
  <si>
    <t>Сахалинский</t>
  </si>
  <si>
    <t>Свердловский</t>
  </si>
  <si>
    <t>Ставропольский</t>
  </si>
  <si>
    <t>Татарстанский</t>
  </si>
  <si>
    <t>Тверской</t>
  </si>
  <si>
    <t>Тульский</t>
  </si>
  <si>
    <t>Челябинский</t>
  </si>
  <si>
    <t>ИТОГО:</t>
  </si>
  <si>
    <t>Фитогельминтолог.</t>
  </si>
  <si>
    <t>Импортная</t>
  </si>
  <si>
    <t xml:space="preserve">Отечественная </t>
  </si>
  <si>
    <t>Объекты</t>
  </si>
  <si>
    <t>Всего</t>
  </si>
  <si>
    <t>Центр</t>
  </si>
  <si>
    <t>Тер. отдел в г. Сочи</t>
  </si>
  <si>
    <t>Филиалы:</t>
  </si>
  <si>
    <t>Архангельский</t>
  </si>
  <si>
    <t>Астраханский</t>
  </si>
  <si>
    <t>Бурятский</t>
  </si>
  <si>
    <t>Владимирский</t>
  </si>
  <si>
    <t>Волгоградский</t>
  </si>
  <si>
    <t>Вологодский</t>
  </si>
  <si>
    <t>Воронежский</t>
  </si>
  <si>
    <t>Дагестанский</t>
  </si>
  <si>
    <t>Северо-Осетинский отдел</t>
  </si>
  <si>
    <t>Ивановский</t>
  </si>
  <si>
    <t>Кабардино-Балкарский</t>
  </si>
  <si>
    <t>Карачаево-Черкесский отдел</t>
  </si>
  <si>
    <t>Калужский</t>
  </si>
  <si>
    <t>Карельский</t>
  </si>
  <si>
    <t>Кировский</t>
  </si>
  <si>
    <t>Коми</t>
  </si>
  <si>
    <t>Костромской</t>
  </si>
  <si>
    <t>Курганский</t>
  </si>
  <si>
    <t>Липецкий</t>
  </si>
  <si>
    <t>Московский</t>
  </si>
  <si>
    <t>Мурманский</t>
  </si>
  <si>
    <t>Новгородский</t>
  </si>
  <si>
    <t>Пензенский</t>
  </si>
  <si>
    <t xml:space="preserve">Пермский </t>
  </si>
  <si>
    <t xml:space="preserve">Приморский </t>
  </si>
  <si>
    <t>Псковский</t>
  </si>
  <si>
    <t>Пятигорский</t>
  </si>
  <si>
    <t>Калмыцкий отдел</t>
  </si>
  <si>
    <t>Чеченский отдел</t>
  </si>
  <si>
    <t>Рязанский</t>
  </si>
  <si>
    <t>Самарский</t>
  </si>
  <si>
    <t>Тамбовский</t>
  </si>
  <si>
    <t>Томский</t>
  </si>
  <si>
    <t>Удмуртский</t>
  </si>
  <si>
    <t>Ульяновский</t>
  </si>
  <si>
    <t>Хабаровский</t>
  </si>
  <si>
    <t>Читинский</t>
  </si>
  <si>
    <t>Чувашский</t>
  </si>
  <si>
    <t>Якутский</t>
  </si>
  <si>
    <t>Ярославский</t>
  </si>
  <si>
    <t>Итого за 2009 год</t>
  </si>
  <si>
    <t>Забайкальский</t>
  </si>
  <si>
    <t>Архангельский отдел</t>
  </si>
  <si>
    <t>ФГУ "ВНИИКР"</t>
  </si>
  <si>
    <t>Вернуться к общей таблице</t>
  </si>
  <si>
    <t>Тывинский отдел</t>
  </si>
  <si>
    <t>Хакасский отдел</t>
  </si>
  <si>
    <t>Сочинский отдел</t>
  </si>
  <si>
    <t>Итого:</t>
  </si>
  <si>
    <t>2010 г.</t>
  </si>
  <si>
    <t>Сводные данные о видах экспертиз, проведенных ФГУ «ВНИИКР» в 2010 году</t>
  </si>
  <si>
    <t>Сводные данные о работе референтных  центров  Россельхознадзора, оказывающих услуги в сфере карантина растений                                                                                за 2011 год</t>
  </si>
  <si>
    <t>Наименование ФГУ</t>
  </si>
  <si>
    <t>Импортные</t>
  </si>
  <si>
    <t>Отечественные</t>
  </si>
  <si>
    <t>Центральная научно-производственная ветеринарная радиологическая лаборатория (Алтайский край)</t>
  </si>
  <si>
    <t>Башкирский референтный центр</t>
  </si>
  <si>
    <t>Белгородская межобластная ветеринарная лаборатория</t>
  </si>
  <si>
    <t>в т.ч. Тамбовское подразделение</t>
  </si>
  <si>
    <t>Брянская межобластная ветеринарная лаборатория</t>
  </si>
  <si>
    <t>в т.ч. Смоленский филиал</t>
  </si>
  <si>
    <t>Забайкальский референтный центр</t>
  </si>
  <si>
    <t>в т.ч. Амурский филиал</t>
  </si>
  <si>
    <t>Иркутская межобластная ветеринарная лаборатория</t>
  </si>
  <si>
    <t>в т.ч. Якутский отдел</t>
  </si>
  <si>
    <t>Кабардино-Балкарский референтный центр</t>
  </si>
  <si>
    <t>-</t>
  </si>
  <si>
    <t>Калининградская межобластная ветеринарная лаборатория</t>
  </si>
  <si>
    <t>Камчатская межобластная ветеринарная лаборатория</t>
  </si>
  <si>
    <t>Кемеровская межобластная ветеринарная лаборатория</t>
  </si>
  <si>
    <t>Краснодарская межобластная ветеринарная лаборатория</t>
  </si>
  <si>
    <t>Красноярский референтный центр</t>
  </si>
  <si>
    <t>Ленинградская межобластная ветеринарная лаборатория</t>
  </si>
  <si>
    <t>Ленинградский референтный центр</t>
  </si>
  <si>
    <t>Магаданская межобластная ветеринарная лаборатория</t>
  </si>
  <si>
    <t>Нижегородский референтный центр</t>
  </si>
  <si>
    <t>Центр оценки качества зерна (Новороссийский отдел)</t>
  </si>
  <si>
    <t>Новосибирская межобластная ветеринарная лаборатория</t>
  </si>
  <si>
    <t>Омский  референтный центр</t>
  </si>
  <si>
    <t>Оренбургский референтный центр</t>
  </si>
  <si>
    <t>Орловский референтный центр</t>
  </si>
  <si>
    <t>Приморская межобластная ветеринарная лаборатория</t>
  </si>
  <si>
    <t>Ростовский референтный центр</t>
  </si>
  <si>
    <t>Самарский референтный центр</t>
  </si>
  <si>
    <t>Саратовская межобластная ветеринарная лаборатория</t>
  </si>
  <si>
    <t>Сахалинская межобластная ветеринарная лаборатория</t>
  </si>
  <si>
    <t>Свердловский референтный центр</t>
  </si>
  <si>
    <t>Ставропольская межобластная ветеринарная лаборатория</t>
  </si>
  <si>
    <t>Татарская межрегиональная ветеринарная лаборатория</t>
  </si>
  <si>
    <t>в т.ч. Удмуртский филиал</t>
  </si>
  <si>
    <t>в т.ч. Ульяновский филиал</t>
  </si>
  <si>
    <t>в т.ч. Чувашский филиал</t>
  </si>
  <si>
    <t>Тверская межобластная ветеринарная лаборатория</t>
  </si>
  <si>
    <t>в т.ч. Вологодский отдел</t>
  </si>
  <si>
    <t>в т.ч. Костромской отдел</t>
  </si>
  <si>
    <t>в т.ч. Псковский филиал</t>
  </si>
  <si>
    <t>в т.ч. Ярославский филиал</t>
  </si>
  <si>
    <t>Тульская межобластная ветеринарная лаборатория</t>
  </si>
  <si>
    <t>в т.ч. Калужский отдел</t>
  </si>
  <si>
    <t>в т.ч. Рязанский отдел</t>
  </si>
  <si>
    <t>Хабаровский референтный центр</t>
  </si>
  <si>
    <t>Челябинская межобластная ветеринарная лаборатория</t>
  </si>
  <si>
    <t>ИТОГО за 2010 г.:</t>
  </si>
  <si>
    <t>+/- к 2010 г.</t>
  </si>
  <si>
    <t>Сводные данные о видах экспертиз проведенных ФГБУ «ВНИИКР» за 2011 год</t>
  </si>
  <si>
    <t>Итого за 2010 г.</t>
  </si>
  <si>
    <t>(+/-) 2011г./             2010г.</t>
  </si>
  <si>
    <t>2011 г.</t>
  </si>
  <si>
    <t>Данные о видах экспертиз, проведенных ФГУ «ВНИИКР» в 2008 году</t>
  </si>
  <si>
    <t xml:space="preserve">Сводные данные о видах экспертиз, проведенных  ФГУ «ВНИИКР» в  2009 году </t>
  </si>
  <si>
    <t>Сводные данные о работе референтных центров Россельхознадзора,                                                                                                                 оказывавших услуги в сфере карантина растений в 2010 году</t>
  </si>
  <si>
    <t>Сводные данные о работе референтных  центров Россельхознадзора, оказывавших услуги в сфере карантина растений в 2008 году</t>
  </si>
  <si>
    <t>Сводные данные о работе референтных  центров Россельхознадзора,                                                                                  оказывавших услуги в сфере карантина растений в 2009 году</t>
  </si>
  <si>
    <t>Сводные данные о работе референтных  центров  Россельхознадзора, оказывающих услуги в сфере карантина растений за 2012 год</t>
  </si>
  <si>
    <t xml:space="preserve"> в т.ч. Владимирский отдел</t>
  </si>
  <si>
    <t>в т.ч. Марий-Эл отдел</t>
  </si>
  <si>
    <t>Сводные данные о видах экспертиз, проведенных ФГБУ «ВНИИКР» за 2012 год</t>
  </si>
  <si>
    <t>Итого за 2011 г.</t>
  </si>
  <si>
    <t>(+/-) 2012 г./2011 г.</t>
  </si>
  <si>
    <t>ИТОГО за 2011 г.</t>
  </si>
  <si>
    <t>ФГБУ "ВНИИКР"</t>
  </si>
  <si>
    <t>Сводные данные о работе референтных  центров  Россельхознадзора, оказывающих услуги в сфере карантина растений за 2013 год</t>
  </si>
  <si>
    <t>Наименование ФГБУ</t>
  </si>
  <si>
    <t>в т.ч. Мордовский филиал</t>
  </si>
  <si>
    <t>ИТОГО за 2012 г.:</t>
  </si>
  <si>
    <t>+/- к 2012 г.:</t>
  </si>
  <si>
    <t>Сводные данные о видах экспертиз, проведенных ФГБУ «ВНИИКР», за 2013 год</t>
  </si>
  <si>
    <t>Итого за 2012 г.</t>
  </si>
  <si>
    <t>(+/-) 2013 г./2012 г.</t>
  </si>
  <si>
    <t>Сводные данные о работе референтных  центров  Россельхознадзора, оказывающих услуги в сфере карантина растений за 2014 год</t>
  </si>
  <si>
    <t>ИТОГО за 2013 г.:</t>
  </si>
  <si>
    <t>+/- к 2013 г.:</t>
  </si>
  <si>
    <t>Крымский</t>
  </si>
  <si>
    <t>Курганский отдел</t>
  </si>
  <si>
    <t>Итого за 2013 г.</t>
  </si>
  <si>
    <t>(+/-) 2013 г./2013 г.</t>
  </si>
  <si>
    <t>Сводные данные о видах экспертиз, проведенных ФГБУ «ВНИИКР», за 2014 год</t>
  </si>
  <si>
    <t>Количество  экспертиз  по  видам,  проведенных  референтными  центрами  Россельхознадзора в  2008-2014 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</si>
</sst>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CYR"/>
      <family val="0"/>
    </font>
    <font>
      <sz val="14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 CYR"/>
      <family val="0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8"/>
      <name val="Times New Roman CYR"/>
      <family val="1"/>
    </font>
    <font>
      <sz val="8.5"/>
      <name val="Times New Roman"/>
      <family val="1"/>
    </font>
    <font>
      <i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0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top" wrapText="1"/>
    </xf>
    <xf numFmtId="3" fontId="5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3" fontId="7" fillId="0" borderId="10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 vertical="center"/>
    </xf>
    <xf numFmtId="3" fontId="72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vertical="top" wrapText="1"/>
    </xf>
    <xf numFmtId="3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6" fillId="0" borderId="0" xfId="58" applyBorder="1">
      <alignment/>
      <protection/>
    </xf>
    <xf numFmtId="0" fontId="16" fillId="0" borderId="0" xfId="58">
      <alignment/>
      <protection/>
    </xf>
    <xf numFmtId="0" fontId="4" fillId="33" borderId="14" xfId="58" applyFont="1" applyFill="1" applyBorder="1" applyAlignment="1">
      <alignment horizontal="center"/>
      <protection/>
    </xf>
    <xf numFmtId="0" fontId="5" fillId="33" borderId="14" xfId="58" applyFont="1" applyFill="1" applyBorder="1" applyAlignment="1">
      <alignment vertical="top" wrapText="1"/>
      <protection/>
    </xf>
    <xf numFmtId="0" fontId="4" fillId="0" borderId="14" xfId="58" applyFont="1" applyBorder="1" applyAlignment="1">
      <alignment horizontal="center"/>
      <protection/>
    </xf>
    <xf numFmtId="0" fontId="4" fillId="33" borderId="10" xfId="58" applyFont="1" applyFill="1" applyBorder="1" applyAlignment="1">
      <alignment horizontal="center"/>
      <protection/>
    </xf>
    <xf numFmtId="0" fontId="14" fillId="33" borderId="10" xfId="58" applyFont="1" applyFill="1" applyBorder="1" applyAlignment="1">
      <alignment vertical="top" wrapText="1"/>
      <protection/>
    </xf>
    <xf numFmtId="0" fontId="4" fillId="0" borderId="10" xfId="58" applyFont="1" applyBorder="1" applyAlignment="1">
      <alignment horizontal="center"/>
      <protection/>
    </xf>
    <xf numFmtId="0" fontId="4" fillId="33" borderId="10" xfId="58" applyFont="1" applyFill="1" applyBorder="1" applyAlignment="1">
      <alignment vertical="top" wrapText="1"/>
      <protection/>
    </xf>
    <xf numFmtId="0" fontId="4" fillId="0" borderId="10" xfId="58" applyFont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vertical="top" wrapText="1"/>
      <protection/>
    </xf>
    <xf numFmtId="0" fontId="5" fillId="0" borderId="10" xfId="58" applyFont="1" applyBorder="1" applyAlignment="1">
      <alignment horizontal="center"/>
      <protection/>
    </xf>
    <xf numFmtId="0" fontId="7" fillId="0" borderId="19" xfId="56" applyFont="1" applyFill="1" applyBorder="1" applyAlignment="1">
      <alignment/>
      <protection/>
    </xf>
    <xf numFmtId="0" fontId="7" fillId="0" borderId="19" xfId="56" applyNumberFormat="1" applyFont="1" applyFill="1" applyBorder="1" applyAlignment="1">
      <alignment/>
      <protection/>
    </xf>
    <xf numFmtId="0" fontId="7" fillId="0" borderId="19" xfId="56" applyFont="1" applyFill="1" applyBorder="1" applyAlignment="1">
      <alignment horizontal="right" vertical="center"/>
      <protection/>
    </xf>
    <xf numFmtId="0" fontId="10" fillId="0" borderId="19" xfId="56" applyFont="1" applyFill="1" applyBorder="1" applyAlignment="1">
      <alignment/>
      <protection/>
    </xf>
    <xf numFmtId="0" fontId="7" fillId="0" borderId="19" xfId="56" applyFont="1" applyFill="1" applyBorder="1" applyAlignment="1">
      <alignment vertical="top"/>
      <protection/>
    </xf>
    <xf numFmtId="0" fontId="7" fillId="0" borderId="19" xfId="56" applyFont="1" applyFill="1" applyBorder="1" applyAlignment="1">
      <alignment vertical="center"/>
      <protection/>
    </xf>
    <xf numFmtId="0" fontId="18" fillId="0" borderId="19" xfId="56" applyFont="1" applyFill="1" applyBorder="1" applyAlignment="1">
      <alignment horizontal="left" vertical="top"/>
      <protection/>
    </xf>
    <xf numFmtId="0" fontId="4" fillId="0" borderId="19" xfId="56" applyFont="1" applyFill="1" applyBorder="1" applyAlignment="1">
      <alignment vertical="center"/>
      <protection/>
    </xf>
    <xf numFmtId="0" fontId="8" fillId="0" borderId="19" xfId="56" applyFont="1" applyFill="1" applyBorder="1" applyAlignment="1">
      <alignment/>
      <protection/>
    </xf>
    <xf numFmtId="0" fontId="7" fillId="0" borderId="20" xfId="56" applyFont="1" applyFill="1" applyBorder="1" applyAlignment="1">
      <alignment/>
      <protection/>
    </xf>
    <xf numFmtId="0" fontId="7" fillId="0" borderId="20" xfId="56" applyFont="1" applyFill="1" applyBorder="1" applyAlignment="1">
      <alignment horizontal="left" vertical="top"/>
      <protection/>
    </xf>
    <xf numFmtId="0" fontId="7" fillId="0" borderId="20" xfId="56" applyFont="1" applyFill="1" applyBorder="1" applyAlignment="1">
      <alignment vertical="top"/>
      <protection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vertical="top"/>
    </xf>
    <xf numFmtId="0" fontId="4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 vertical="top" wrapText="1"/>
    </xf>
    <xf numFmtId="3" fontId="4" fillId="34" borderId="14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 vertical="top" wrapText="1"/>
    </xf>
    <xf numFmtId="3" fontId="4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3" fontId="4" fillId="34" borderId="10" xfId="0" applyNumberFormat="1" applyFont="1" applyFill="1" applyBorder="1" applyAlignment="1">
      <alignment horizontal="right"/>
    </xf>
    <xf numFmtId="3" fontId="19" fillId="34" borderId="10" xfId="0" applyNumberFormat="1" applyFont="1" applyFill="1" applyBorder="1" applyAlignment="1">
      <alignment horizontal="righ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horizontal="right" vertical="center" wrapText="1"/>
    </xf>
    <xf numFmtId="3" fontId="19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 wrapText="1"/>
    </xf>
    <xf numFmtId="3" fontId="73" fillId="34" borderId="14" xfId="0" applyNumberFormat="1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/>
    </xf>
    <xf numFmtId="0" fontId="56" fillId="0" borderId="10" xfId="42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vertical="top"/>
    </xf>
    <xf numFmtId="0" fontId="20" fillId="0" borderId="19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9" xfId="57" applyFont="1" applyFill="1" applyBorder="1" applyAlignment="1">
      <alignment horizontal="left" vertical="top" wrapText="1"/>
      <protection/>
    </xf>
    <xf numFmtId="3" fontId="2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vertical="top" wrapText="1"/>
    </xf>
    <xf numFmtId="3" fontId="25" fillId="0" borderId="10" xfId="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center"/>
    </xf>
    <xf numFmtId="0" fontId="13" fillId="34" borderId="10" xfId="0" applyFont="1" applyFill="1" applyBorder="1" applyAlignment="1">
      <alignment horizontal="center" vertical="center" textRotation="90" wrapText="1"/>
    </xf>
    <xf numFmtId="0" fontId="13" fillId="0" borderId="17" xfId="58" applyFont="1" applyBorder="1" applyAlignment="1">
      <alignment horizontal="center" vertical="center" wrapText="1"/>
      <protection/>
    </xf>
    <xf numFmtId="0" fontId="13" fillId="0" borderId="18" xfId="58" applyFont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13" fillId="34" borderId="10" xfId="0" applyFont="1" applyFill="1" applyBorder="1" applyAlignment="1">
      <alignment horizontal="center" textRotation="90" wrapText="1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6" fillId="0" borderId="0" xfId="42" applyAlignment="1" applyProtection="1">
      <alignment/>
      <protection/>
    </xf>
    <xf numFmtId="0" fontId="19" fillId="34" borderId="0" xfId="0" applyFont="1" applyFill="1" applyAlignment="1">
      <alignment/>
    </xf>
    <xf numFmtId="0" fontId="19" fillId="34" borderId="21" xfId="0" applyFont="1" applyFill="1" applyBorder="1" applyAlignment="1">
      <alignment horizontal="center" vertical="center" textRotation="90" wrapText="1"/>
    </xf>
    <xf numFmtId="0" fontId="19" fillId="34" borderId="10" xfId="0" applyFont="1" applyFill="1" applyBorder="1" applyAlignment="1">
      <alignment vertical="top"/>
    </xf>
    <xf numFmtId="0" fontId="23" fillId="34" borderId="19" xfId="0" applyFont="1" applyFill="1" applyBorder="1" applyAlignment="1">
      <alignment horizontal="left" vertical="top" wrapText="1"/>
    </xf>
    <xf numFmtId="0" fontId="27" fillId="34" borderId="10" xfId="0" applyFont="1" applyFill="1" applyBorder="1" applyAlignment="1">
      <alignment horizontal="left" vertical="top" wrapText="1"/>
    </xf>
    <xf numFmtId="0" fontId="23" fillId="34" borderId="1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 wrapText="1"/>
    </xf>
    <xf numFmtId="0" fontId="23" fillId="34" borderId="19" xfId="57" applyFont="1" applyFill="1" applyBorder="1" applyAlignment="1">
      <alignment horizontal="left" vertical="top" wrapText="1"/>
      <protection/>
    </xf>
    <xf numFmtId="1" fontId="19" fillId="34" borderId="10" xfId="0" applyNumberFormat="1" applyFont="1" applyFill="1" applyBorder="1" applyAlignment="1">
      <alignment horizontal="right" vertical="center" wrapText="1"/>
    </xf>
    <xf numFmtId="0" fontId="27" fillId="34" borderId="19" xfId="0" applyFont="1" applyFill="1" applyBorder="1" applyAlignment="1">
      <alignment horizontal="left" vertical="top" wrapText="1"/>
    </xf>
    <xf numFmtId="3" fontId="23" fillId="34" borderId="10" xfId="0" applyNumberFormat="1" applyFont="1" applyFill="1" applyBorder="1" applyAlignment="1">
      <alignment horizontal="right" vertical="center" wrapText="1"/>
    </xf>
    <xf numFmtId="1" fontId="21" fillId="34" borderId="10" xfId="0" applyNumberFormat="1" applyFont="1" applyFill="1" applyBorder="1" applyAlignment="1">
      <alignment horizontal="right" vertical="center" wrapText="1"/>
    </xf>
    <xf numFmtId="1" fontId="23" fillId="34" borderId="10" xfId="0" applyNumberFormat="1" applyFont="1" applyFill="1" applyBorder="1" applyAlignment="1">
      <alignment horizontal="right" vertical="center" wrapText="1"/>
    </xf>
    <xf numFmtId="3" fontId="19" fillId="34" borderId="0" xfId="0" applyNumberFormat="1" applyFont="1" applyFill="1" applyAlignment="1">
      <alignment/>
    </xf>
    <xf numFmtId="1" fontId="6" fillId="34" borderId="10" xfId="0" applyNumberFormat="1" applyFont="1" applyFill="1" applyBorder="1" applyAlignment="1">
      <alignment horizontal="right"/>
    </xf>
    <xf numFmtId="49" fontId="6" fillId="34" borderId="0" xfId="0" applyNumberFormat="1" applyFont="1" applyFill="1" applyBorder="1" applyAlignment="1">
      <alignment horizontal="center" wrapText="1"/>
    </xf>
    <xf numFmtId="1" fontId="6" fillId="34" borderId="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top"/>
    </xf>
    <xf numFmtId="3" fontId="4" fillId="34" borderId="0" xfId="0" applyNumberFormat="1" applyFont="1" applyFill="1" applyAlignment="1">
      <alignment/>
    </xf>
    <xf numFmtId="0" fontId="19" fillId="0" borderId="10" xfId="54" applyFont="1" applyFill="1" applyBorder="1" applyAlignment="1">
      <alignment vertical="top"/>
      <protection/>
    </xf>
    <xf numFmtId="0" fontId="20" fillId="0" borderId="19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0" xfId="54" applyFont="1" applyFill="1" applyBorder="1" applyAlignment="1">
      <alignment horizontal="left" vertical="top" wrapText="1"/>
      <protection/>
    </xf>
    <xf numFmtId="0" fontId="22" fillId="0" borderId="19" xfId="54" applyFont="1" applyFill="1" applyBorder="1" applyAlignment="1">
      <alignment horizontal="left" vertical="top" wrapText="1"/>
      <protection/>
    </xf>
    <xf numFmtId="3" fontId="19" fillId="0" borderId="10" xfId="54" applyNumberFormat="1" applyFont="1" applyFill="1" applyBorder="1" applyAlignment="1">
      <alignment horizontal="right" vertical="center" wrapText="1"/>
      <protection/>
    </xf>
    <xf numFmtId="3" fontId="23" fillId="0" borderId="10" xfId="54" applyNumberFormat="1" applyFont="1" applyFill="1" applyBorder="1" applyAlignment="1">
      <alignment horizontal="right" vertical="center" wrapText="1"/>
      <protection/>
    </xf>
    <xf numFmtId="0" fontId="9" fillId="0" borderId="21" xfId="54" applyFont="1" applyFill="1" applyBorder="1" applyAlignment="1">
      <alignment horizontal="center" vertical="center" textRotation="90" wrapText="1"/>
      <protection/>
    </xf>
    <xf numFmtId="0" fontId="19" fillId="0" borderId="21" xfId="54" applyFont="1" applyFill="1" applyBorder="1" applyAlignment="1">
      <alignment horizontal="center" vertical="center" textRotation="90" wrapText="1"/>
      <protection/>
    </xf>
    <xf numFmtId="3" fontId="19" fillId="0" borderId="19" xfId="55" applyNumberFormat="1" applyFont="1" applyFill="1" applyBorder="1" applyAlignment="1">
      <alignment horizontal="right" vertical="center" wrapText="1"/>
      <protection/>
    </xf>
    <xf numFmtId="1" fontId="19" fillId="0" borderId="10" xfId="54" applyNumberFormat="1" applyFont="1" applyFill="1" applyBorder="1" applyAlignment="1">
      <alignment horizontal="right" vertical="center" wrapText="1"/>
      <protection/>
    </xf>
    <xf numFmtId="1" fontId="23" fillId="0" borderId="10" xfId="54" applyNumberFormat="1" applyFont="1" applyFill="1" applyBorder="1" applyAlignment="1">
      <alignment horizontal="right" vertical="center" wrapText="1"/>
      <protection/>
    </xf>
    <xf numFmtId="1" fontId="21" fillId="0" borderId="10" xfId="54" applyNumberFormat="1" applyFont="1" applyFill="1" applyBorder="1" applyAlignment="1">
      <alignment horizontal="right" vertical="center" wrapText="1"/>
      <protection/>
    </xf>
    <xf numFmtId="1" fontId="6" fillId="0" borderId="10" xfId="54" applyNumberFormat="1" applyFont="1" applyFill="1" applyBorder="1" applyAlignment="1">
      <alignment horizontal="right"/>
      <protection/>
    </xf>
    <xf numFmtId="1" fontId="24" fillId="0" borderId="10" xfId="54" applyNumberFormat="1" applyFont="1" applyFill="1" applyBorder="1" applyAlignment="1">
      <alignment horizontal="right"/>
      <protection/>
    </xf>
    <xf numFmtId="1" fontId="6" fillId="0" borderId="10" xfId="54" applyNumberFormat="1" applyFont="1" applyFill="1" applyBorder="1" applyAlignment="1">
      <alignment horizontal="right" vertical="top" wrapText="1"/>
      <protection/>
    </xf>
    <xf numFmtId="1" fontId="28" fillId="0" borderId="10" xfId="54" applyNumberFormat="1" applyFont="1" applyFill="1" applyBorder="1" applyAlignment="1">
      <alignment horizontal="right" vertical="top" wrapText="1"/>
      <protection/>
    </xf>
    <xf numFmtId="1" fontId="24" fillId="0" borderId="10" xfId="54" applyNumberFormat="1" applyFont="1" applyFill="1" applyBorder="1" applyAlignment="1">
      <alignment horizontal="right" vertical="top" wrapText="1"/>
      <protection/>
    </xf>
    <xf numFmtId="3" fontId="4" fillId="0" borderId="0" xfId="0" applyNumberFormat="1" applyFont="1" applyAlignment="1">
      <alignment/>
    </xf>
    <xf numFmtId="3" fontId="70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 wrapText="1"/>
    </xf>
    <xf numFmtId="3" fontId="70" fillId="0" borderId="24" xfId="0" applyNumberFormat="1" applyFont="1" applyBorder="1" applyAlignment="1">
      <alignment horizontal="center" vertical="center"/>
    </xf>
    <xf numFmtId="3" fontId="70" fillId="0" borderId="16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3" fontId="70" fillId="0" borderId="24" xfId="0" applyNumberFormat="1" applyFont="1" applyBorder="1" applyAlignment="1">
      <alignment horizontal="center" vertical="center" wrapText="1"/>
    </xf>
    <xf numFmtId="3" fontId="70" fillId="0" borderId="16" xfId="0" applyNumberFormat="1" applyFont="1" applyBorder="1" applyAlignment="1">
      <alignment horizontal="center" vertical="center" wrapText="1"/>
    </xf>
    <xf numFmtId="49" fontId="6" fillId="0" borderId="24" xfId="54" applyNumberFormat="1" applyFont="1" applyFill="1" applyBorder="1" applyAlignment="1">
      <alignment horizontal="center" wrapText="1"/>
      <protection/>
    </xf>
    <xf numFmtId="49" fontId="6" fillId="0" borderId="16" xfId="54" applyNumberFormat="1" applyFont="1" applyFill="1" applyBorder="1" applyAlignment="1">
      <alignment horizont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56" fillId="0" borderId="0" xfId="42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/>
      <protection/>
    </xf>
    <xf numFmtId="0" fontId="5" fillId="0" borderId="2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2" fillId="34" borderId="25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wrapText="1"/>
    </xf>
    <xf numFmtId="0" fontId="26" fillId="34" borderId="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56" fillId="34" borderId="0" xfId="42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0" fontId="5" fillId="34" borderId="24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0" fontId="12" fillId="34" borderId="25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19" xfId="56" applyFont="1" applyFill="1" applyBorder="1" applyAlignment="1">
      <alignment horizontal="center" vertical="center"/>
      <protection/>
    </xf>
    <xf numFmtId="0" fontId="5" fillId="0" borderId="31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4" fillId="0" borderId="32" xfId="56" applyFont="1" applyFill="1" applyBorder="1" applyAlignment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2" fillId="0" borderId="36" xfId="58" applyFont="1" applyBorder="1" applyAlignment="1">
      <alignment horizontal="center"/>
      <protection/>
    </xf>
    <xf numFmtId="0" fontId="12" fillId="0" borderId="37" xfId="58" applyFont="1" applyBorder="1" applyAlignment="1">
      <alignment horizontal="center"/>
      <protection/>
    </xf>
    <xf numFmtId="0" fontId="12" fillId="0" borderId="38" xfId="58" applyFont="1" applyBorder="1" applyAlignment="1">
      <alignment horizontal="center"/>
      <protection/>
    </xf>
    <xf numFmtId="0" fontId="12" fillId="0" borderId="39" xfId="58" applyFont="1" applyBorder="1" applyAlignment="1">
      <alignment horizontal="center"/>
      <protection/>
    </xf>
    <xf numFmtId="0" fontId="13" fillId="0" borderId="27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28" xfId="58" applyFont="1" applyBorder="1" applyAlignment="1">
      <alignment horizontal="center" vertical="center" wrapText="1"/>
      <protection/>
    </xf>
    <xf numFmtId="0" fontId="13" fillId="0" borderId="29" xfId="58" applyFont="1" applyBorder="1" applyAlignment="1">
      <alignment horizontal="center" vertical="center" wrapText="1"/>
      <protection/>
    </xf>
    <xf numFmtId="0" fontId="13" fillId="0" borderId="17" xfId="58" applyFont="1" applyBorder="1" applyAlignment="1">
      <alignment horizontal="center" vertical="center" wrapText="1"/>
      <protection/>
    </xf>
    <xf numFmtId="0" fontId="13" fillId="0" borderId="29" xfId="58" applyFont="1" applyBorder="1" applyAlignment="1">
      <alignment horizontal="center" vertical="center"/>
      <protection/>
    </xf>
    <xf numFmtId="0" fontId="13" fillId="0" borderId="30" xfId="58" applyFont="1" applyBorder="1" applyAlignment="1">
      <alignment horizontal="center" vertical="center"/>
      <protection/>
    </xf>
    <xf numFmtId="3" fontId="19" fillId="0" borderId="10" xfId="53" applyNumberFormat="1" applyFont="1" applyFill="1" applyBorder="1" applyAlignment="1">
      <alignment horizontal="right" vertical="center" wrapText="1"/>
      <protection/>
    </xf>
    <xf numFmtId="1" fontId="19" fillId="0" borderId="10" xfId="53" applyNumberFormat="1" applyFont="1" applyFill="1" applyBorder="1" applyAlignment="1">
      <alignment horizontal="right" vertical="center" wrapText="1"/>
      <protection/>
    </xf>
    <xf numFmtId="1" fontId="23" fillId="0" borderId="10" xfId="53" applyNumberFormat="1" applyFont="1" applyFill="1" applyBorder="1" applyAlignment="1">
      <alignment horizontal="right" vertical="center" wrapText="1"/>
      <protection/>
    </xf>
    <xf numFmtId="3" fontId="23" fillId="0" borderId="10" xfId="53" applyNumberFormat="1" applyFont="1" applyFill="1" applyBorder="1" applyAlignment="1">
      <alignment horizontal="right" vertical="center" wrapText="1"/>
      <protection/>
    </xf>
    <xf numFmtId="0" fontId="71" fillId="0" borderId="40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2" xfId="53"/>
    <cellStyle name="Обычный 11" xfId="54"/>
    <cellStyle name="Обычный 11_1 квартал" xfId="55"/>
    <cellStyle name="Обычный 2" xfId="56"/>
    <cellStyle name="Обычный 2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 2" xfId="64"/>
    <cellStyle name="Процентный 3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SheetLayoutView="115" zoomScalePageLayoutView="0" workbookViewId="0" topLeftCell="A1">
      <selection activeCell="B13" sqref="B13:C13"/>
    </sheetView>
  </sheetViews>
  <sheetFormatPr defaultColWidth="9.140625" defaultRowHeight="15"/>
  <cols>
    <col min="1" max="1" width="18.8515625" style="0" customWidth="1"/>
    <col min="2" max="2" width="10.7109375" style="0" customWidth="1"/>
    <col min="3" max="3" width="9.7109375" style="0" customWidth="1"/>
    <col min="4" max="4" width="10.7109375" style="0" customWidth="1"/>
    <col min="5" max="5" width="9.57421875" style="0" customWidth="1"/>
    <col min="6" max="6" width="10.57421875" style="0" customWidth="1"/>
    <col min="7" max="7" width="9.7109375" style="0" customWidth="1"/>
    <col min="8" max="8" width="10.8515625" style="0" customWidth="1"/>
    <col min="9" max="9" width="9.8515625" style="0" customWidth="1"/>
    <col min="10" max="10" width="10.7109375" style="0" customWidth="1"/>
    <col min="11" max="11" width="10.140625" style="0" customWidth="1"/>
    <col min="12" max="12" width="10.57421875" style="0" customWidth="1"/>
    <col min="13" max="13" width="9.8515625" style="0" customWidth="1"/>
  </cols>
  <sheetData>
    <row r="2" spans="1:15" ht="15" customHeight="1">
      <c r="A2" s="200" t="s">
        <v>192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ht="30.7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30" customHeight="1">
      <c r="A4" s="195" t="s">
        <v>0</v>
      </c>
      <c r="B4" s="297" t="s">
        <v>1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1:15" ht="51" customHeight="1">
      <c r="A5" s="195"/>
      <c r="B5" s="195" t="s">
        <v>2</v>
      </c>
      <c r="C5" s="195"/>
      <c r="D5" s="195" t="s">
        <v>3</v>
      </c>
      <c r="E5" s="195"/>
      <c r="F5" s="195" t="s">
        <v>104</v>
      </c>
      <c r="G5" s="195"/>
      <c r="H5" s="195" t="s">
        <v>162</v>
      </c>
      <c r="I5" s="195"/>
      <c r="J5" s="195">
        <v>2012</v>
      </c>
      <c r="K5" s="195"/>
      <c r="L5" s="195">
        <v>2013</v>
      </c>
      <c r="M5" s="195"/>
      <c r="N5" s="195">
        <v>2014</v>
      </c>
      <c r="O5" s="195"/>
    </row>
    <row r="6" spans="1:15" ht="51" customHeight="1">
      <c r="A6" s="195"/>
      <c r="B6" s="111" t="s">
        <v>11</v>
      </c>
      <c r="C6" s="111" t="s">
        <v>98</v>
      </c>
      <c r="D6" s="111" t="s">
        <v>11</v>
      </c>
      <c r="E6" s="111" t="s">
        <v>98</v>
      </c>
      <c r="F6" s="111" t="s">
        <v>11</v>
      </c>
      <c r="G6" s="111" t="s">
        <v>98</v>
      </c>
      <c r="H6" s="111" t="s">
        <v>11</v>
      </c>
      <c r="I6" s="111" t="s">
        <v>175</v>
      </c>
      <c r="J6" s="111" t="s">
        <v>11</v>
      </c>
      <c r="K6" s="111" t="s">
        <v>175</v>
      </c>
      <c r="L6" s="111" t="s">
        <v>11</v>
      </c>
      <c r="M6" s="111" t="s">
        <v>175</v>
      </c>
      <c r="N6" s="111" t="s">
        <v>11</v>
      </c>
      <c r="O6" s="111" t="s">
        <v>175</v>
      </c>
    </row>
    <row r="7" spans="1:15" ht="24.75" customHeight="1">
      <c r="A7" s="4" t="s">
        <v>5</v>
      </c>
      <c r="B7" s="194">
        <v>1522199</v>
      </c>
      <c r="C7" s="194"/>
      <c r="D7" s="194">
        <v>1568946</v>
      </c>
      <c r="E7" s="194"/>
      <c r="F7" s="194">
        <v>1331484</v>
      </c>
      <c r="G7" s="194"/>
      <c r="H7" s="194">
        <v>1446696</v>
      </c>
      <c r="I7" s="194"/>
      <c r="J7" s="194">
        <v>1515649</v>
      </c>
      <c r="K7" s="194"/>
      <c r="L7" s="201">
        <v>1705483</v>
      </c>
      <c r="M7" s="202"/>
      <c r="N7" s="201">
        <v>1993694</v>
      </c>
      <c r="O7" s="202"/>
    </row>
    <row r="8" spans="1:15" s="1" customFormat="1" ht="23.25" customHeight="1">
      <c r="A8" s="4" t="s">
        <v>6</v>
      </c>
      <c r="B8" s="194">
        <v>114735</v>
      </c>
      <c r="C8" s="194"/>
      <c r="D8" s="194">
        <v>116577</v>
      </c>
      <c r="E8" s="194"/>
      <c r="F8" s="194">
        <v>117087</v>
      </c>
      <c r="G8" s="194"/>
      <c r="H8" s="194">
        <v>136540</v>
      </c>
      <c r="I8" s="194"/>
      <c r="J8" s="194">
        <v>130348</v>
      </c>
      <c r="K8" s="194"/>
      <c r="L8" s="201">
        <v>136527</v>
      </c>
      <c r="M8" s="202"/>
      <c r="N8" s="201">
        <v>193035</v>
      </c>
      <c r="O8" s="202"/>
    </row>
    <row r="9" spans="1:15" s="1" customFormat="1" ht="24" customHeight="1">
      <c r="A9" s="4" t="s">
        <v>7</v>
      </c>
      <c r="B9" s="194">
        <v>6231</v>
      </c>
      <c r="C9" s="194"/>
      <c r="D9" s="194">
        <v>1820</v>
      </c>
      <c r="E9" s="194"/>
      <c r="F9" s="194">
        <v>13159</v>
      </c>
      <c r="G9" s="194"/>
      <c r="H9" s="194">
        <v>3905</v>
      </c>
      <c r="I9" s="194"/>
      <c r="J9" s="194">
        <v>7112</v>
      </c>
      <c r="K9" s="194"/>
      <c r="L9" s="201">
        <v>6333</v>
      </c>
      <c r="M9" s="202"/>
      <c r="N9" s="201">
        <v>5984</v>
      </c>
      <c r="O9" s="202"/>
    </row>
    <row r="10" spans="1:15" s="1" customFormat="1" ht="25.5" customHeight="1">
      <c r="A10" s="4" t="s">
        <v>8</v>
      </c>
      <c r="B10" s="194">
        <v>6999</v>
      </c>
      <c r="C10" s="194"/>
      <c r="D10" s="194">
        <v>6951</v>
      </c>
      <c r="E10" s="194"/>
      <c r="F10" s="194">
        <v>4153</v>
      </c>
      <c r="G10" s="194"/>
      <c r="H10" s="194">
        <v>24845</v>
      </c>
      <c r="I10" s="194"/>
      <c r="J10" s="194">
        <v>27842</v>
      </c>
      <c r="K10" s="194"/>
      <c r="L10" s="201">
        <v>29425</v>
      </c>
      <c r="M10" s="202"/>
      <c r="N10" s="201">
        <v>40236</v>
      </c>
      <c r="O10" s="202"/>
    </row>
    <row r="11" spans="1:15" s="1" customFormat="1" ht="30">
      <c r="A11" s="4" t="s">
        <v>9</v>
      </c>
      <c r="B11" s="194">
        <v>351510</v>
      </c>
      <c r="C11" s="194"/>
      <c r="D11" s="194">
        <v>439652</v>
      </c>
      <c r="E11" s="194"/>
      <c r="F11" s="194">
        <v>356644</v>
      </c>
      <c r="G11" s="194"/>
      <c r="H11" s="194">
        <v>428368</v>
      </c>
      <c r="I11" s="194"/>
      <c r="J11" s="194">
        <v>350188</v>
      </c>
      <c r="K11" s="194"/>
      <c r="L11" s="201">
        <v>372314</v>
      </c>
      <c r="M11" s="202"/>
      <c r="N11" s="201">
        <v>417989</v>
      </c>
      <c r="O11" s="202"/>
    </row>
    <row r="12" spans="1:15" s="1" customFormat="1" ht="24.75" customHeight="1">
      <c r="A12" s="4" t="s">
        <v>10</v>
      </c>
      <c r="B12" s="194">
        <v>790366</v>
      </c>
      <c r="C12" s="194"/>
      <c r="D12" s="194">
        <v>763919</v>
      </c>
      <c r="E12" s="194"/>
      <c r="F12" s="196">
        <v>658837</v>
      </c>
      <c r="G12" s="196"/>
      <c r="H12" s="196">
        <v>598445</v>
      </c>
      <c r="I12" s="196"/>
      <c r="J12" s="196">
        <v>963180</v>
      </c>
      <c r="K12" s="196"/>
      <c r="L12" s="198">
        <v>856568</v>
      </c>
      <c r="M12" s="199"/>
      <c r="N12" s="198">
        <v>1068607</v>
      </c>
      <c r="O12" s="199"/>
    </row>
    <row r="13" spans="1:15" ht="24.75" customHeight="1">
      <c r="A13" s="5" t="s">
        <v>4</v>
      </c>
      <c r="B13" s="197">
        <f>B7+B8+B9+B10+B11+B12</f>
        <v>2792040</v>
      </c>
      <c r="C13" s="197"/>
      <c r="D13" s="197">
        <f>D7+D8+D9+D10+D11+D12</f>
        <v>2897865</v>
      </c>
      <c r="E13" s="197"/>
      <c r="F13" s="197">
        <f>F7+F8+F9+F10+F11+F12</f>
        <v>2481364</v>
      </c>
      <c r="G13" s="197"/>
      <c r="H13" s="197">
        <f>H7+H8+H9+H10+H11+H12</f>
        <v>2638799</v>
      </c>
      <c r="I13" s="197"/>
      <c r="J13" s="197">
        <f>J7+J8+J9+J10+J11+J12</f>
        <v>2994319</v>
      </c>
      <c r="K13" s="197"/>
      <c r="L13" s="197">
        <f>L7+L8+L9+L10+L11+L12</f>
        <v>3106650</v>
      </c>
      <c r="M13" s="197"/>
      <c r="N13" s="197">
        <f>N7+N8+N9+N10+N11+N12</f>
        <v>3719545</v>
      </c>
      <c r="O13" s="197"/>
    </row>
    <row r="14" spans="1:11" s="2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2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2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2" customFormat="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2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2" customFormat="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2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s="2" customFormat="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2" customFormat="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2" customFormat="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2" customFormat="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s="2" customFormat="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2" customFormat="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2" customFormat="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2" customFormat="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2" customFormat="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2" customFormat="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59">
    <mergeCell ref="N12:O12"/>
    <mergeCell ref="N13:O13"/>
    <mergeCell ref="A2:O3"/>
    <mergeCell ref="B4:O4"/>
    <mergeCell ref="N5:O5"/>
    <mergeCell ref="N7:O7"/>
    <mergeCell ref="N8:O8"/>
    <mergeCell ref="N9:O9"/>
    <mergeCell ref="N10:O10"/>
    <mergeCell ref="N11:O11"/>
    <mergeCell ref="L12:M12"/>
    <mergeCell ref="L13:M13"/>
    <mergeCell ref="L5:M5"/>
    <mergeCell ref="L7:M7"/>
    <mergeCell ref="L8:M8"/>
    <mergeCell ref="L9:M9"/>
    <mergeCell ref="L10:M10"/>
    <mergeCell ref="L11:M11"/>
    <mergeCell ref="J12:K12"/>
    <mergeCell ref="J13:K13"/>
    <mergeCell ref="J5:K5"/>
    <mergeCell ref="J7:K7"/>
    <mergeCell ref="J8:K8"/>
    <mergeCell ref="J9:K9"/>
    <mergeCell ref="J10:K10"/>
    <mergeCell ref="J11:K11"/>
    <mergeCell ref="H12:I12"/>
    <mergeCell ref="H13:I13"/>
    <mergeCell ref="H5:I5"/>
    <mergeCell ref="H7:I7"/>
    <mergeCell ref="H8:I8"/>
    <mergeCell ref="H9:I9"/>
    <mergeCell ref="H10:I10"/>
    <mergeCell ref="H11:I11"/>
    <mergeCell ref="F11:G11"/>
    <mergeCell ref="F12:G12"/>
    <mergeCell ref="F13:G13"/>
    <mergeCell ref="B12:C12"/>
    <mergeCell ref="B13:C13"/>
    <mergeCell ref="F5:G5"/>
    <mergeCell ref="D7:E7"/>
    <mergeCell ref="D13:E13"/>
    <mergeCell ref="D5:E5"/>
    <mergeCell ref="F10:G10"/>
    <mergeCell ref="D10:E10"/>
    <mergeCell ref="B10:C10"/>
    <mergeCell ref="B11:C11"/>
    <mergeCell ref="D8:E8"/>
    <mergeCell ref="D12:E12"/>
    <mergeCell ref="D11:E11"/>
    <mergeCell ref="F7:G7"/>
    <mergeCell ref="F8:G8"/>
    <mergeCell ref="F9:G9"/>
    <mergeCell ref="A4:A6"/>
    <mergeCell ref="B7:C7"/>
    <mergeCell ref="B8:C8"/>
    <mergeCell ref="B9:C9"/>
    <mergeCell ref="B5:C5"/>
    <mergeCell ref="D9:E9"/>
  </mergeCells>
  <hyperlinks>
    <hyperlink ref="B6:C6" location="'Фил. 2008 г.'!A1" display="Референтн. центры"/>
    <hyperlink ref="C6" location="'Фил. 2009 г.'!A1" display="ФГУ &quot;ВНИИКР&quot;"/>
    <hyperlink ref="B6" location="'Реф. ц. 2008 г.'!A1" display="Референтн. центры"/>
    <hyperlink ref="G6" location="'Фил. 2010 г.'!A1" display="ФГУ &quot;ВНИИКР&quot;"/>
    <hyperlink ref="F6" location="'Реф. ц. 2010'!A1" display="Референтн. центры"/>
    <hyperlink ref="E6" location="'Фил. 2009 г.'!A1" display="ФГУ &quot;ВНИИКР&quot;"/>
    <hyperlink ref="D6" location="'Реф. ц. 2009 г.'!A1" display="Референтн. центры"/>
    <hyperlink ref="I6" location="'Фил. 2011 г.'!A1" display="ФГУ &quot;ВНИИКР&quot;"/>
    <hyperlink ref="H6" location="'Реф. ц. 2011'!A1" display="Референтн. центры"/>
    <hyperlink ref="K6" location="'фил. 2012'!A1" display="ФГУ &quot;ВНИИКР&quot;"/>
    <hyperlink ref="J6" location="'Реф. ц. 2012'!A1" display="Референтн. центры"/>
    <hyperlink ref="M6" location="'фил. 2013'!M1" display="ФГБУ &quot;ВНИИКР&quot;"/>
    <hyperlink ref="L6" location="'Реф. ц. 2013'!L1" display="Референтн. центры"/>
    <hyperlink ref="O6" location="'фил. 2014'!M1" display="ФГБУ &quot;ВНИИКР&quot;"/>
    <hyperlink ref="N6" location="'Реф. ц. 2014'!L1" display="Референтн. центры"/>
  </hyperlink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3.28125" style="6" customWidth="1"/>
    <col min="2" max="2" width="20.7109375" style="6" customWidth="1"/>
    <col min="3" max="5" width="8.57421875" style="6" customWidth="1"/>
    <col min="6" max="6" width="7.57421875" style="6" customWidth="1"/>
    <col min="7" max="7" width="7.00390625" style="6" customWidth="1"/>
    <col min="8" max="8" width="8.57421875" style="6" customWidth="1"/>
    <col min="9" max="9" width="5.28125" style="6" customWidth="1"/>
    <col min="10" max="10" width="5.00390625" style="6" customWidth="1"/>
    <col min="11" max="12" width="6.00390625" style="6" customWidth="1"/>
    <col min="13" max="13" width="6.140625" style="6" customWidth="1"/>
    <col min="14" max="14" width="6.00390625" style="6" customWidth="1"/>
    <col min="15" max="15" width="7.421875" style="6" customWidth="1"/>
    <col min="16" max="16" width="8.57421875" style="6" customWidth="1"/>
    <col min="17" max="17" width="8.28125" style="6" customWidth="1"/>
    <col min="18" max="18" width="8.140625" style="6" customWidth="1"/>
    <col min="19" max="19" width="8.8515625" style="6" customWidth="1"/>
    <col min="20" max="20" width="8.28125" style="6" customWidth="1"/>
    <col min="21" max="21" width="10.140625" style="6" bestFit="1" customWidth="1"/>
    <col min="22" max="16384" width="9.140625" style="6" customWidth="1"/>
  </cols>
  <sheetData>
    <row r="1" spans="1:20" ht="15.75" customHeight="1">
      <c r="A1" s="207" t="s">
        <v>99</v>
      </c>
      <c r="B1" s="207"/>
      <c r="C1" s="207"/>
      <c r="D1" s="20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40.5" customHeight="1" thickBot="1">
      <c r="A2" s="240" t="s">
        <v>165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ht="15">
      <c r="A3" s="242" t="s">
        <v>12</v>
      </c>
      <c r="B3" s="245" t="s">
        <v>13</v>
      </c>
      <c r="C3" s="248" t="s">
        <v>0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9"/>
    </row>
    <row r="4" spans="1:20" ht="15">
      <c r="A4" s="243"/>
      <c r="B4" s="246"/>
      <c r="C4" s="236" t="s">
        <v>5</v>
      </c>
      <c r="D4" s="236"/>
      <c r="E4" s="236"/>
      <c r="F4" s="236" t="s">
        <v>6</v>
      </c>
      <c r="G4" s="236"/>
      <c r="H4" s="236"/>
      <c r="I4" s="236" t="s">
        <v>7</v>
      </c>
      <c r="J4" s="236"/>
      <c r="K4" s="236"/>
      <c r="L4" s="236" t="s">
        <v>8</v>
      </c>
      <c r="M4" s="236"/>
      <c r="N4" s="236"/>
      <c r="O4" s="235" t="s">
        <v>9</v>
      </c>
      <c r="P4" s="235"/>
      <c r="Q4" s="235"/>
      <c r="R4" s="236" t="s">
        <v>10</v>
      </c>
      <c r="S4" s="236"/>
      <c r="T4" s="237"/>
    </row>
    <row r="5" spans="1:22" ht="12.75" customHeight="1" thickBot="1">
      <c r="A5" s="244"/>
      <c r="B5" s="247"/>
      <c r="C5" s="140" t="s">
        <v>14</v>
      </c>
      <c r="D5" s="140" t="s">
        <v>15</v>
      </c>
      <c r="E5" s="140" t="s">
        <v>16</v>
      </c>
      <c r="F5" s="140" t="s">
        <v>14</v>
      </c>
      <c r="G5" s="140" t="s">
        <v>15</v>
      </c>
      <c r="H5" s="140" t="s">
        <v>16</v>
      </c>
      <c r="I5" s="140" t="s">
        <v>14</v>
      </c>
      <c r="J5" s="140" t="s">
        <v>15</v>
      </c>
      <c r="K5" s="140" t="s">
        <v>16</v>
      </c>
      <c r="L5" s="140" t="s">
        <v>14</v>
      </c>
      <c r="M5" s="140" t="s">
        <v>15</v>
      </c>
      <c r="N5" s="140" t="s">
        <v>16</v>
      </c>
      <c r="O5" s="140" t="s">
        <v>14</v>
      </c>
      <c r="P5" s="140" t="s">
        <v>15</v>
      </c>
      <c r="Q5" s="140" t="s">
        <v>16</v>
      </c>
      <c r="R5" s="140" t="s">
        <v>14</v>
      </c>
      <c r="S5" s="140" t="s">
        <v>15</v>
      </c>
      <c r="T5" s="141" t="s">
        <v>16</v>
      </c>
      <c r="V5" s="36"/>
    </row>
    <row r="6" spans="1:22" ht="13.5" customHeight="1">
      <c r="A6" s="7">
        <v>1</v>
      </c>
      <c r="B6" s="89" t="s">
        <v>17</v>
      </c>
      <c r="C6" s="37">
        <v>16485</v>
      </c>
      <c r="D6" s="37">
        <v>91424</v>
      </c>
      <c r="E6" s="37">
        <f aca="true" t="shared" si="0" ref="E6:E11">SUM(C6:D6)</f>
        <v>107909</v>
      </c>
      <c r="F6" s="37">
        <v>11</v>
      </c>
      <c r="G6" s="37">
        <v>175</v>
      </c>
      <c r="H6" s="37">
        <f aca="true" t="shared" si="1" ref="H6:H11">SUM(F6:G6)</f>
        <v>186</v>
      </c>
      <c r="I6" s="37">
        <v>0</v>
      </c>
      <c r="J6" s="37">
        <v>0</v>
      </c>
      <c r="K6" s="37">
        <f>SUM(I6:J6)</f>
        <v>0</v>
      </c>
      <c r="L6" s="37">
        <v>0</v>
      </c>
      <c r="M6" s="37">
        <v>0</v>
      </c>
      <c r="N6" s="37">
        <f>SUM(L6:M6)</f>
        <v>0</v>
      </c>
      <c r="O6" s="37">
        <v>125</v>
      </c>
      <c r="P6" s="37">
        <v>6199</v>
      </c>
      <c r="Q6" s="37">
        <f aca="true" t="shared" si="2" ref="Q6:Q11">SUM(O6:P6)</f>
        <v>6324</v>
      </c>
      <c r="R6" s="37">
        <v>5167</v>
      </c>
      <c r="S6" s="37">
        <v>53548</v>
      </c>
      <c r="T6" s="38">
        <f aca="true" t="shared" si="3" ref="T6:T11">SUM(R6:S6)</f>
        <v>58715</v>
      </c>
      <c r="U6" s="39"/>
      <c r="V6" s="40"/>
    </row>
    <row r="7" spans="1:22" ht="13.5" customHeight="1">
      <c r="A7" s="7">
        <v>2</v>
      </c>
      <c r="B7" s="10" t="s">
        <v>19</v>
      </c>
      <c r="C7" s="41">
        <v>483</v>
      </c>
      <c r="D7" s="41">
        <v>2489</v>
      </c>
      <c r="E7" s="37">
        <f t="shared" si="0"/>
        <v>2972</v>
      </c>
      <c r="F7" s="41">
        <v>190</v>
      </c>
      <c r="G7" s="41">
        <v>54</v>
      </c>
      <c r="H7" s="37">
        <f t="shared" si="1"/>
        <v>244</v>
      </c>
      <c r="I7" s="41">
        <v>0</v>
      </c>
      <c r="J7" s="41">
        <v>0</v>
      </c>
      <c r="K7" s="37">
        <f aca="true" t="shared" si="4" ref="K7:K36">SUM(I7:J7)</f>
        <v>0</v>
      </c>
      <c r="L7" s="41">
        <v>0</v>
      </c>
      <c r="M7" s="41">
        <v>0</v>
      </c>
      <c r="N7" s="37">
        <f aca="true" t="shared" si="5" ref="N7:N36">SUM(L7:M7)</f>
        <v>0</v>
      </c>
      <c r="O7" s="41">
        <v>255</v>
      </c>
      <c r="P7" s="41">
        <v>95</v>
      </c>
      <c r="Q7" s="37">
        <f t="shared" si="2"/>
        <v>350</v>
      </c>
      <c r="R7" s="41">
        <v>608</v>
      </c>
      <c r="S7" s="41">
        <v>2799</v>
      </c>
      <c r="T7" s="38">
        <f t="shared" si="3"/>
        <v>3407</v>
      </c>
      <c r="U7" s="36"/>
      <c r="V7" s="40"/>
    </row>
    <row r="8" spans="1:22" ht="13.5" customHeight="1">
      <c r="A8" s="7">
        <v>3</v>
      </c>
      <c r="B8" s="10" t="s">
        <v>20</v>
      </c>
      <c r="C8" s="41">
        <v>8116</v>
      </c>
      <c r="D8" s="41">
        <v>12542</v>
      </c>
      <c r="E8" s="37">
        <f t="shared" si="0"/>
        <v>20658</v>
      </c>
      <c r="F8" s="41">
        <v>884</v>
      </c>
      <c r="G8" s="41">
        <v>220</v>
      </c>
      <c r="H8" s="37">
        <f t="shared" si="1"/>
        <v>1104</v>
      </c>
      <c r="I8" s="41">
        <v>4</v>
      </c>
      <c r="J8" s="41">
        <v>27</v>
      </c>
      <c r="K8" s="37">
        <f>SUM(I8:J8)</f>
        <v>31</v>
      </c>
      <c r="L8" s="41">
        <v>8</v>
      </c>
      <c r="M8" s="41">
        <v>25</v>
      </c>
      <c r="N8" s="37">
        <f t="shared" si="5"/>
        <v>33</v>
      </c>
      <c r="O8" s="41">
        <v>171</v>
      </c>
      <c r="P8" s="41">
        <v>859</v>
      </c>
      <c r="Q8" s="37">
        <f t="shared" si="2"/>
        <v>1030</v>
      </c>
      <c r="R8" s="41">
        <v>840</v>
      </c>
      <c r="S8" s="41">
        <v>6210</v>
      </c>
      <c r="T8" s="38">
        <f t="shared" si="3"/>
        <v>7050</v>
      </c>
      <c r="U8" s="36"/>
      <c r="V8" s="42"/>
    </row>
    <row r="9" spans="1:22" ht="13.5" customHeight="1">
      <c r="A9" s="7">
        <v>4</v>
      </c>
      <c r="B9" s="10" t="s">
        <v>21</v>
      </c>
      <c r="C9" s="41">
        <v>42597</v>
      </c>
      <c r="D9" s="41">
        <v>6097</v>
      </c>
      <c r="E9" s="37">
        <f t="shared" si="0"/>
        <v>48694</v>
      </c>
      <c r="F9" s="41">
        <v>1098</v>
      </c>
      <c r="G9" s="41">
        <v>1481</v>
      </c>
      <c r="H9" s="37">
        <f t="shared" si="1"/>
        <v>2579</v>
      </c>
      <c r="I9" s="41">
        <v>0</v>
      </c>
      <c r="J9" s="41">
        <v>0</v>
      </c>
      <c r="K9" s="37">
        <f t="shared" si="4"/>
        <v>0</v>
      </c>
      <c r="L9" s="41">
        <v>0</v>
      </c>
      <c r="M9" s="41">
        <v>0</v>
      </c>
      <c r="N9" s="37">
        <f t="shared" si="5"/>
        <v>0</v>
      </c>
      <c r="O9" s="41">
        <v>2122</v>
      </c>
      <c r="P9" s="41">
        <v>1745</v>
      </c>
      <c r="Q9" s="37">
        <f t="shared" si="2"/>
        <v>3867</v>
      </c>
      <c r="R9" s="41">
        <v>18361</v>
      </c>
      <c r="S9" s="41">
        <v>1151</v>
      </c>
      <c r="T9" s="38">
        <f t="shared" si="3"/>
        <v>19512</v>
      </c>
      <c r="U9" s="36"/>
      <c r="V9" s="43"/>
    </row>
    <row r="10" spans="1:22" ht="13.5" customHeight="1">
      <c r="A10" s="7">
        <v>5</v>
      </c>
      <c r="B10" s="10" t="s">
        <v>96</v>
      </c>
      <c r="C10" s="41">
        <v>16062</v>
      </c>
      <c r="D10" s="41">
        <v>13401</v>
      </c>
      <c r="E10" s="37">
        <f t="shared" si="0"/>
        <v>29463</v>
      </c>
      <c r="F10" s="41">
        <v>2136</v>
      </c>
      <c r="G10" s="41">
        <v>73</v>
      </c>
      <c r="H10" s="37">
        <f t="shared" si="1"/>
        <v>2209</v>
      </c>
      <c r="I10" s="41">
        <v>0</v>
      </c>
      <c r="J10" s="41">
        <v>0</v>
      </c>
      <c r="K10" s="37">
        <f t="shared" si="4"/>
        <v>0</v>
      </c>
      <c r="L10" s="41">
        <v>0</v>
      </c>
      <c r="M10" s="41">
        <v>0</v>
      </c>
      <c r="N10" s="37">
        <f t="shared" si="5"/>
        <v>0</v>
      </c>
      <c r="O10" s="41">
        <v>1736</v>
      </c>
      <c r="P10" s="41">
        <v>705</v>
      </c>
      <c r="Q10" s="37">
        <f t="shared" si="2"/>
        <v>2441</v>
      </c>
      <c r="R10" s="41">
        <v>377</v>
      </c>
      <c r="S10" s="41">
        <v>4459</v>
      </c>
      <c r="T10" s="38">
        <f t="shared" si="3"/>
        <v>4836</v>
      </c>
      <c r="U10" s="36"/>
      <c r="V10" s="43"/>
    </row>
    <row r="11" spans="1:22" ht="13.5" customHeight="1">
      <c r="A11" s="7">
        <v>6</v>
      </c>
      <c r="B11" s="10" t="s">
        <v>22</v>
      </c>
      <c r="C11" s="41">
        <v>9894</v>
      </c>
      <c r="D11" s="41">
        <v>5779</v>
      </c>
      <c r="E11" s="37">
        <f t="shared" si="0"/>
        <v>15673</v>
      </c>
      <c r="F11" s="41">
        <v>912</v>
      </c>
      <c r="G11" s="41">
        <v>405</v>
      </c>
      <c r="H11" s="37">
        <f t="shared" si="1"/>
        <v>1317</v>
      </c>
      <c r="I11" s="41">
        <v>0</v>
      </c>
      <c r="J11" s="41">
        <v>0</v>
      </c>
      <c r="K11" s="37">
        <f>(SUM(I11:J11))+0</f>
        <v>0</v>
      </c>
      <c r="L11" s="41">
        <v>0</v>
      </c>
      <c r="M11" s="41">
        <v>0</v>
      </c>
      <c r="N11" s="37">
        <f>(SUM(L11:M11))+0</f>
        <v>0</v>
      </c>
      <c r="O11" s="41">
        <v>551</v>
      </c>
      <c r="P11" s="41">
        <v>376</v>
      </c>
      <c r="Q11" s="37">
        <f t="shared" si="2"/>
        <v>927</v>
      </c>
      <c r="R11" s="41">
        <v>1724</v>
      </c>
      <c r="S11" s="41">
        <v>3064</v>
      </c>
      <c r="T11" s="38">
        <f t="shared" si="3"/>
        <v>4788</v>
      </c>
      <c r="U11" s="36"/>
      <c r="V11" s="43"/>
    </row>
    <row r="12" spans="1:22" ht="30" customHeight="1">
      <c r="A12" s="7">
        <v>7</v>
      </c>
      <c r="B12" s="10" t="s">
        <v>65</v>
      </c>
      <c r="C12" s="90">
        <v>29</v>
      </c>
      <c r="D12" s="90">
        <v>1184</v>
      </c>
      <c r="E12" s="37">
        <f aca="true" t="shared" si="6" ref="E12:E36">SUM(C12:D12)</f>
        <v>1213</v>
      </c>
      <c r="F12" s="90">
        <v>6</v>
      </c>
      <c r="G12" s="90">
        <v>450</v>
      </c>
      <c r="H12" s="37">
        <f aca="true" t="shared" si="7" ref="H12:H36">SUM(F12:G12)</f>
        <v>456</v>
      </c>
      <c r="I12" s="90">
        <v>0</v>
      </c>
      <c r="J12" s="90">
        <v>0</v>
      </c>
      <c r="K12" s="37">
        <v>0</v>
      </c>
      <c r="L12" s="90">
        <v>0</v>
      </c>
      <c r="M12" s="90">
        <v>0</v>
      </c>
      <c r="N12" s="37">
        <v>0</v>
      </c>
      <c r="O12" s="90">
        <v>18</v>
      </c>
      <c r="P12" s="90">
        <v>210</v>
      </c>
      <c r="Q12" s="37">
        <f aca="true" t="shared" si="8" ref="Q12:Q36">SUM(O12:P12)</f>
        <v>228</v>
      </c>
      <c r="R12" s="90">
        <v>6</v>
      </c>
      <c r="S12" s="90">
        <v>1235</v>
      </c>
      <c r="T12" s="38">
        <f aca="true" t="shared" si="9" ref="T12:T36">SUM(R12:S12)</f>
        <v>1241</v>
      </c>
      <c r="U12" s="36"/>
      <c r="V12" s="43"/>
    </row>
    <row r="13" spans="1:22" ht="13.5" customHeight="1">
      <c r="A13" s="7">
        <v>8</v>
      </c>
      <c r="B13" s="10" t="s">
        <v>23</v>
      </c>
      <c r="C13" s="41">
        <v>56373</v>
      </c>
      <c r="D13" s="41">
        <v>2261</v>
      </c>
      <c r="E13" s="37">
        <f t="shared" si="6"/>
        <v>58634</v>
      </c>
      <c r="F13" s="41">
        <v>2808</v>
      </c>
      <c r="G13" s="41">
        <v>85</v>
      </c>
      <c r="H13" s="37">
        <f t="shared" si="7"/>
        <v>2893</v>
      </c>
      <c r="I13" s="41">
        <v>527</v>
      </c>
      <c r="J13" s="41">
        <v>0</v>
      </c>
      <c r="K13" s="37">
        <f t="shared" si="4"/>
        <v>527</v>
      </c>
      <c r="L13" s="41">
        <v>963</v>
      </c>
      <c r="M13" s="41">
        <v>11</v>
      </c>
      <c r="N13" s="37">
        <f t="shared" si="5"/>
        <v>974</v>
      </c>
      <c r="O13" s="41">
        <v>14536</v>
      </c>
      <c r="P13" s="41">
        <v>950</v>
      </c>
      <c r="Q13" s="37">
        <f t="shared" si="8"/>
        <v>15486</v>
      </c>
      <c r="R13" s="41">
        <v>14684</v>
      </c>
      <c r="S13" s="41">
        <v>1730</v>
      </c>
      <c r="T13" s="38">
        <f t="shared" si="9"/>
        <v>16414</v>
      </c>
      <c r="U13" s="36"/>
      <c r="V13" s="43"/>
    </row>
    <row r="14" spans="1:22" ht="13.5" customHeight="1">
      <c r="A14" s="7">
        <v>9</v>
      </c>
      <c r="B14" s="10" t="s">
        <v>24</v>
      </c>
      <c r="C14" s="41">
        <v>354</v>
      </c>
      <c r="D14" s="41">
        <v>1047</v>
      </c>
      <c r="E14" s="37">
        <f t="shared" si="6"/>
        <v>1401</v>
      </c>
      <c r="F14" s="41">
        <v>199</v>
      </c>
      <c r="G14" s="41">
        <v>127</v>
      </c>
      <c r="H14" s="37">
        <f t="shared" si="7"/>
        <v>326</v>
      </c>
      <c r="I14" s="41">
        <v>0</v>
      </c>
      <c r="J14" s="41">
        <v>0</v>
      </c>
      <c r="K14" s="37">
        <f>(SUM(I14:J14))+0</f>
        <v>0</v>
      </c>
      <c r="L14" s="41">
        <v>0</v>
      </c>
      <c r="M14" s="41">
        <v>0</v>
      </c>
      <c r="N14" s="37">
        <f>(SUM(L14:M14))+0</f>
        <v>0</v>
      </c>
      <c r="O14" s="41">
        <v>96</v>
      </c>
      <c r="P14" s="41">
        <v>1078</v>
      </c>
      <c r="Q14" s="37">
        <f t="shared" si="8"/>
        <v>1174</v>
      </c>
      <c r="R14" s="41">
        <v>30</v>
      </c>
      <c r="S14" s="41">
        <v>15635</v>
      </c>
      <c r="T14" s="38">
        <f t="shared" si="9"/>
        <v>15665</v>
      </c>
      <c r="U14" s="39"/>
      <c r="V14" s="43"/>
    </row>
    <row r="15" spans="1:22" ht="13.5" customHeight="1">
      <c r="A15" s="7">
        <v>10</v>
      </c>
      <c r="B15" s="10" t="s">
        <v>25</v>
      </c>
      <c r="C15" s="41">
        <v>226</v>
      </c>
      <c r="D15" s="41">
        <v>809</v>
      </c>
      <c r="E15" s="37">
        <f t="shared" si="6"/>
        <v>1035</v>
      </c>
      <c r="F15" s="41">
        <v>0</v>
      </c>
      <c r="G15" s="41">
        <v>0</v>
      </c>
      <c r="H15" s="37">
        <f t="shared" si="7"/>
        <v>0</v>
      </c>
      <c r="I15" s="41">
        <v>0</v>
      </c>
      <c r="J15" s="41">
        <v>0</v>
      </c>
      <c r="K15" s="37">
        <f>(SUM(I15:J15))+0</f>
        <v>0</v>
      </c>
      <c r="L15" s="41">
        <v>0</v>
      </c>
      <c r="M15" s="41">
        <v>0</v>
      </c>
      <c r="N15" s="37">
        <f>(SUM(L15:M15))+0</f>
        <v>0</v>
      </c>
      <c r="O15" s="41">
        <v>83</v>
      </c>
      <c r="P15" s="41">
        <v>2660</v>
      </c>
      <c r="Q15" s="37">
        <f t="shared" si="8"/>
        <v>2743</v>
      </c>
      <c r="R15" s="41">
        <v>42</v>
      </c>
      <c r="S15" s="41">
        <v>217</v>
      </c>
      <c r="T15" s="38">
        <f t="shared" si="9"/>
        <v>259</v>
      </c>
      <c r="U15" s="36"/>
      <c r="V15" s="40"/>
    </row>
    <row r="16" spans="1:22" ht="13.5" customHeight="1">
      <c r="A16" s="7">
        <v>11</v>
      </c>
      <c r="B16" s="10" t="s">
        <v>26</v>
      </c>
      <c r="C16" s="90">
        <v>43854</v>
      </c>
      <c r="D16" s="90">
        <v>38523</v>
      </c>
      <c r="E16" s="37">
        <f t="shared" si="6"/>
        <v>82377</v>
      </c>
      <c r="F16" s="90">
        <v>11614</v>
      </c>
      <c r="G16" s="90">
        <v>1567</v>
      </c>
      <c r="H16" s="37">
        <f t="shared" si="7"/>
        <v>13181</v>
      </c>
      <c r="I16" s="90">
        <v>12</v>
      </c>
      <c r="J16" s="90">
        <v>41</v>
      </c>
      <c r="K16" s="37">
        <f t="shared" si="4"/>
        <v>53</v>
      </c>
      <c r="L16" s="90">
        <v>1736</v>
      </c>
      <c r="M16" s="90">
        <v>355</v>
      </c>
      <c r="N16" s="37">
        <f t="shared" si="5"/>
        <v>2091</v>
      </c>
      <c r="O16" s="90">
        <v>25</v>
      </c>
      <c r="P16" s="90">
        <v>704</v>
      </c>
      <c r="Q16" s="37">
        <f t="shared" si="8"/>
        <v>729</v>
      </c>
      <c r="R16" s="90">
        <v>5735</v>
      </c>
      <c r="S16" s="90">
        <v>13537</v>
      </c>
      <c r="T16" s="38">
        <f t="shared" si="9"/>
        <v>19272</v>
      </c>
      <c r="U16" s="36"/>
      <c r="V16" s="40"/>
    </row>
    <row r="17" spans="1:22" ht="13.5" customHeight="1">
      <c r="A17" s="7">
        <v>12</v>
      </c>
      <c r="B17" s="10" t="s">
        <v>27</v>
      </c>
      <c r="C17" s="41">
        <v>941</v>
      </c>
      <c r="D17" s="41">
        <v>4628</v>
      </c>
      <c r="E17" s="37">
        <f t="shared" si="6"/>
        <v>5569</v>
      </c>
      <c r="F17" s="41">
        <v>0</v>
      </c>
      <c r="G17" s="41">
        <v>6</v>
      </c>
      <c r="H17" s="37">
        <f t="shared" si="7"/>
        <v>6</v>
      </c>
      <c r="I17" s="41">
        <v>0</v>
      </c>
      <c r="J17" s="41">
        <v>0</v>
      </c>
      <c r="K17" s="37">
        <f t="shared" si="4"/>
        <v>0</v>
      </c>
      <c r="L17" s="41">
        <v>0</v>
      </c>
      <c r="M17" s="41">
        <v>0</v>
      </c>
      <c r="N17" s="37">
        <f t="shared" si="5"/>
        <v>0</v>
      </c>
      <c r="O17" s="41">
        <v>11</v>
      </c>
      <c r="P17" s="41">
        <v>609</v>
      </c>
      <c r="Q17" s="37">
        <f t="shared" si="8"/>
        <v>620</v>
      </c>
      <c r="R17" s="41">
        <v>119</v>
      </c>
      <c r="S17" s="41">
        <v>2246</v>
      </c>
      <c r="T17" s="38">
        <f t="shared" si="9"/>
        <v>2365</v>
      </c>
      <c r="U17" s="36"/>
      <c r="V17" s="40"/>
    </row>
    <row r="18" spans="1:22" ht="13.5" customHeight="1">
      <c r="A18" s="7">
        <v>13</v>
      </c>
      <c r="B18" s="10" t="s">
        <v>28</v>
      </c>
      <c r="C18" s="41">
        <v>38793</v>
      </c>
      <c r="D18" s="41">
        <v>23684</v>
      </c>
      <c r="E18" s="37">
        <f t="shared" si="6"/>
        <v>62477</v>
      </c>
      <c r="F18" s="41">
        <v>18860</v>
      </c>
      <c r="G18" s="41">
        <v>3718</v>
      </c>
      <c r="H18" s="37">
        <f t="shared" si="7"/>
        <v>22578</v>
      </c>
      <c r="I18" s="41">
        <v>17</v>
      </c>
      <c r="J18" s="41">
        <v>347</v>
      </c>
      <c r="K18" s="37">
        <f>(SUM(I18:J18))+0</f>
        <v>364</v>
      </c>
      <c r="L18" s="41">
        <v>1144</v>
      </c>
      <c r="M18" s="41">
        <v>465</v>
      </c>
      <c r="N18" s="37">
        <f>(SUM(L18:M18))+0</f>
        <v>1609</v>
      </c>
      <c r="O18" s="41">
        <v>17543</v>
      </c>
      <c r="P18" s="41">
        <v>5713</v>
      </c>
      <c r="Q18" s="37">
        <f t="shared" si="8"/>
        <v>23256</v>
      </c>
      <c r="R18" s="41">
        <v>6673</v>
      </c>
      <c r="S18" s="41">
        <v>18814</v>
      </c>
      <c r="T18" s="38">
        <f t="shared" si="9"/>
        <v>25487</v>
      </c>
      <c r="U18" s="36"/>
      <c r="V18" s="40"/>
    </row>
    <row r="19" spans="1:22" ht="13.5" customHeight="1">
      <c r="A19" s="7">
        <v>14</v>
      </c>
      <c r="B19" s="10" t="s">
        <v>29</v>
      </c>
      <c r="C19" s="41">
        <v>420</v>
      </c>
      <c r="D19" s="41">
        <v>645</v>
      </c>
      <c r="E19" s="37">
        <f t="shared" si="6"/>
        <v>1065</v>
      </c>
      <c r="F19" s="41">
        <v>48</v>
      </c>
      <c r="G19" s="41">
        <v>43</v>
      </c>
      <c r="H19" s="37">
        <f t="shared" si="7"/>
        <v>91</v>
      </c>
      <c r="I19" s="41">
        <v>0</v>
      </c>
      <c r="J19" s="41">
        <v>0</v>
      </c>
      <c r="K19" s="37">
        <f t="shared" si="4"/>
        <v>0</v>
      </c>
      <c r="L19" s="41">
        <v>0</v>
      </c>
      <c r="M19" s="41">
        <v>0</v>
      </c>
      <c r="N19" s="37">
        <f t="shared" si="5"/>
        <v>0</v>
      </c>
      <c r="O19" s="41">
        <v>214</v>
      </c>
      <c r="P19" s="41">
        <v>564</v>
      </c>
      <c r="Q19" s="37">
        <f t="shared" si="8"/>
        <v>778</v>
      </c>
      <c r="R19" s="41">
        <v>256</v>
      </c>
      <c r="S19" s="41">
        <v>2808</v>
      </c>
      <c r="T19" s="38">
        <f t="shared" si="9"/>
        <v>3064</v>
      </c>
      <c r="U19" s="36"/>
      <c r="V19" s="40"/>
    </row>
    <row r="20" spans="1:22" ht="13.5" customHeight="1">
      <c r="A20" s="7">
        <v>15</v>
      </c>
      <c r="B20" s="10" t="s">
        <v>30</v>
      </c>
      <c r="C20" s="41">
        <v>3099</v>
      </c>
      <c r="D20" s="41">
        <v>13641</v>
      </c>
      <c r="E20" s="37">
        <f t="shared" si="6"/>
        <v>16740</v>
      </c>
      <c r="F20" s="41">
        <v>96</v>
      </c>
      <c r="G20" s="41">
        <v>1565</v>
      </c>
      <c r="H20" s="37">
        <f t="shared" si="7"/>
        <v>1661</v>
      </c>
      <c r="I20" s="41">
        <v>0</v>
      </c>
      <c r="J20" s="41">
        <v>0</v>
      </c>
      <c r="K20" s="37">
        <f>(SUM(I20:J20))+0</f>
        <v>0</v>
      </c>
      <c r="L20" s="41">
        <v>0</v>
      </c>
      <c r="M20" s="41">
        <v>0</v>
      </c>
      <c r="N20" s="37">
        <f>(SUM(L20:M20))+0</f>
        <v>0</v>
      </c>
      <c r="O20" s="41">
        <v>406</v>
      </c>
      <c r="P20" s="41">
        <v>51152</v>
      </c>
      <c r="Q20" s="37">
        <f t="shared" si="8"/>
        <v>51558</v>
      </c>
      <c r="R20" s="41">
        <v>4239</v>
      </c>
      <c r="S20" s="41">
        <v>16582</v>
      </c>
      <c r="T20" s="38">
        <f t="shared" si="9"/>
        <v>20821</v>
      </c>
      <c r="U20" s="36"/>
      <c r="V20" s="40"/>
    </row>
    <row r="21" spans="1:22" ht="13.5" customHeight="1">
      <c r="A21" s="7">
        <v>16</v>
      </c>
      <c r="B21" s="10" t="s">
        <v>31</v>
      </c>
      <c r="C21" s="45">
        <v>7206</v>
      </c>
      <c r="D21" s="45">
        <v>3179</v>
      </c>
      <c r="E21" s="37">
        <f>SUM(C21:D21)</f>
        <v>10385</v>
      </c>
      <c r="F21" s="41">
        <v>45</v>
      </c>
      <c r="G21" s="41">
        <v>1</v>
      </c>
      <c r="H21" s="37">
        <f t="shared" si="7"/>
        <v>46</v>
      </c>
      <c r="I21" s="41">
        <v>0</v>
      </c>
      <c r="J21" s="41">
        <v>0</v>
      </c>
      <c r="K21" s="37">
        <f>(SUM(I21:J21))+(SUM(I21:J21))</f>
        <v>0</v>
      </c>
      <c r="L21" s="41">
        <v>0</v>
      </c>
      <c r="M21" s="41">
        <v>0</v>
      </c>
      <c r="N21" s="37">
        <f>(SUM(L21:M21))+(SUM(L21:M21))</f>
        <v>0</v>
      </c>
      <c r="O21" s="45">
        <v>29</v>
      </c>
      <c r="P21" s="45">
        <v>1967</v>
      </c>
      <c r="Q21" s="37">
        <f t="shared" si="8"/>
        <v>1996</v>
      </c>
      <c r="R21" s="45">
        <v>2652</v>
      </c>
      <c r="S21" s="45">
        <v>1662</v>
      </c>
      <c r="T21" s="38">
        <f t="shared" si="9"/>
        <v>4314</v>
      </c>
      <c r="U21" s="46"/>
      <c r="V21" s="40"/>
    </row>
    <row r="22" spans="1:22" ht="13.5" customHeight="1">
      <c r="A22" s="7"/>
      <c r="B22" s="14" t="s">
        <v>32</v>
      </c>
      <c r="C22" s="45">
        <v>2514</v>
      </c>
      <c r="D22" s="45">
        <v>1355</v>
      </c>
      <c r="E22" s="37">
        <f t="shared" si="6"/>
        <v>3869</v>
      </c>
      <c r="F22" s="45">
        <v>45</v>
      </c>
      <c r="G22" s="45">
        <v>0</v>
      </c>
      <c r="H22" s="37">
        <f t="shared" si="7"/>
        <v>45</v>
      </c>
      <c r="I22" s="45">
        <v>0</v>
      </c>
      <c r="J22" s="45">
        <v>0</v>
      </c>
      <c r="K22" s="37">
        <f t="shared" si="4"/>
        <v>0</v>
      </c>
      <c r="L22" s="45">
        <v>0</v>
      </c>
      <c r="M22" s="45">
        <v>0</v>
      </c>
      <c r="N22" s="37">
        <f t="shared" si="5"/>
        <v>0</v>
      </c>
      <c r="O22" s="45">
        <v>16</v>
      </c>
      <c r="P22" s="45">
        <v>1740</v>
      </c>
      <c r="Q22" s="37">
        <f t="shared" si="8"/>
        <v>1756</v>
      </c>
      <c r="R22" s="45">
        <v>1600</v>
      </c>
      <c r="S22" s="45">
        <v>352</v>
      </c>
      <c r="T22" s="38">
        <f t="shared" si="9"/>
        <v>1952</v>
      </c>
      <c r="U22" s="46"/>
      <c r="V22" s="40"/>
    </row>
    <row r="23" spans="1:22" ht="13.5" customHeight="1">
      <c r="A23" s="7">
        <v>17</v>
      </c>
      <c r="B23" s="10" t="s">
        <v>33</v>
      </c>
      <c r="C23" s="41">
        <v>1618</v>
      </c>
      <c r="D23" s="41">
        <v>10902</v>
      </c>
      <c r="E23" s="37">
        <f t="shared" si="6"/>
        <v>12520</v>
      </c>
      <c r="F23" s="41">
        <v>1</v>
      </c>
      <c r="G23" s="41">
        <v>153</v>
      </c>
      <c r="H23" s="37">
        <f t="shared" si="7"/>
        <v>154</v>
      </c>
      <c r="I23" s="41">
        <v>0</v>
      </c>
      <c r="J23" s="41">
        <v>0</v>
      </c>
      <c r="K23" s="37">
        <f>(SUM(I23:J23))+0</f>
        <v>0</v>
      </c>
      <c r="L23" s="41">
        <v>0</v>
      </c>
      <c r="M23" s="41">
        <v>0</v>
      </c>
      <c r="N23" s="37">
        <f>(SUM(L23:M23))+0</f>
        <v>0</v>
      </c>
      <c r="O23" s="41">
        <v>5</v>
      </c>
      <c r="P23" s="41">
        <v>1413</v>
      </c>
      <c r="Q23" s="37">
        <f t="shared" si="8"/>
        <v>1418</v>
      </c>
      <c r="R23" s="41">
        <v>300</v>
      </c>
      <c r="S23" s="41">
        <v>9061</v>
      </c>
      <c r="T23" s="38">
        <f t="shared" si="9"/>
        <v>9361</v>
      </c>
      <c r="U23" s="36"/>
      <c r="V23" s="40"/>
    </row>
    <row r="24" spans="1:22" ht="13.5" customHeight="1">
      <c r="A24" s="7">
        <v>18</v>
      </c>
      <c r="B24" s="10" t="s">
        <v>34</v>
      </c>
      <c r="C24" s="41">
        <v>14708</v>
      </c>
      <c r="D24" s="41">
        <v>13500</v>
      </c>
      <c r="E24" s="37">
        <f t="shared" si="6"/>
        <v>28208</v>
      </c>
      <c r="F24" s="41">
        <v>10765</v>
      </c>
      <c r="G24" s="41">
        <v>604</v>
      </c>
      <c r="H24" s="37">
        <f t="shared" si="7"/>
        <v>11369</v>
      </c>
      <c r="I24" s="47">
        <v>31</v>
      </c>
      <c r="J24" s="41">
        <v>0</v>
      </c>
      <c r="K24" s="37">
        <f>(SUM(I24:J24))+0</f>
        <v>31</v>
      </c>
      <c r="L24" s="41">
        <v>41</v>
      </c>
      <c r="M24" s="41">
        <v>0</v>
      </c>
      <c r="N24" s="37">
        <f>(SUM(L24:M24))+0</f>
        <v>41</v>
      </c>
      <c r="O24" s="41">
        <v>1488</v>
      </c>
      <c r="P24" s="41">
        <v>863</v>
      </c>
      <c r="Q24" s="37">
        <f t="shared" si="8"/>
        <v>2351</v>
      </c>
      <c r="R24" s="41">
        <v>4167</v>
      </c>
      <c r="S24" s="41">
        <v>9269</v>
      </c>
      <c r="T24" s="38">
        <f t="shared" si="9"/>
        <v>13436</v>
      </c>
      <c r="U24" s="36"/>
      <c r="V24" s="40"/>
    </row>
    <row r="25" spans="1:22" ht="13.5" customHeight="1">
      <c r="A25" s="7">
        <v>19</v>
      </c>
      <c r="B25" s="10" t="s">
        <v>35</v>
      </c>
      <c r="C25" s="41">
        <v>11226</v>
      </c>
      <c r="D25" s="41">
        <v>32975</v>
      </c>
      <c r="E25" s="37">
        <f t="shared" si="6"/>
        <v>44201</v>
      </c>
      <c r="F25" s="41">
        <v>1965</v>
      </c>
      <c r="G25" s="41">
        <v>210</v>
      </c>
      <c r="H25" s="37">
        <f t="shared" si="7"/>
        <v>2175</v>
      </c>
      <c r="I25" s="47">
        <v>0</v>
      </c>
      <c r="J25" s="41">
        <v>0</v>
      </c>
      <c r="K25" s="37">
        <f t="shared" si="4"/>
        <v>0</v>
      </c>
      <c r="L25" s="41">
        <v>0</v>
      </c>
      <c r="M25" s="41">
        <v>0</v>
      </c>
      <c r="N25" s="37">
        <f t="shared" si="5"/>
        <v>0</v>
      </c>
      <c r="O25" s="41">
        <v>2069</v>
      </c>
      <c r="P25" s="41">
        <v>4021</v>
      </c>
      <c r="Q25" s="37">
        <f t="shared" si="8"/>
        <v>6090</v>
      </c>
      <c r="R25" s="41">
        <v>4062</v>
      </c>
      <c r="S25" s="41">
        <v>33396</v>
      </c>
      <c r="T25" s="38">
        <f t="shared" si="9"/>
        <v>37458</v>
      </c>
      <c r="U25" s="36"/>
      <c r="V25" s="40"/>
    </row>
    <row r="26" spans="1:22" ht="13.5" customHeight="1">
      <c r="A26" s="7"/>
      <c r="B26" s="15" t="s">
        <v>36</v>
      </c>
      <c r="C26" s="45">
        <v>5569</v>
      </c>
      <c r="D26" s="45">
        <v>16127</v>
      </c>
      <c r="E26" s="37">
        <f t="shared" si="6"/>
        <v>21696</v>
      </c>
      <c r="F26" s="45">
        <v>244</v>
      </c>
      <c r="G26" s="45">
        <v>141</v>
      </c>
      <c r="H26" s="37">
        <f t="shared" si="7"/>
        <v>385</v>
      </c>
      <c r="I26" s="48">
        <v>0</v>
      </c>
      <c r="J26" s="45">
        <v>0</v>
      </c>
      <c r="K26" s="37">
        <f t="shared" si="4"/>
        <v>0</v>
      </c>
      <c r="L26" s="45">
        <v>0</v>
      </c>
      <c r="M26" s="45">
        <v>0</v>
      </c>
      <c r="N26" s="37">
        <f t="shared" si="5"/>
        <v>0</v>
      </c>
      <c r="O26" s="45">
        <v>114</v>
      </c>
      <c r="P26" s="45">
        <v>2430</v>
      </c>
      <c r="Q26" s="37">
        <f t="shared" si="8"/>
        <v>2544</v>
      </c>
      <c r="R26" s="45">
        <v>2263</v>
      </c>
      <c r="S26" s="45">
        <v>15419</v>
      </c>
      <c r="T26" s="38">
        <f t="shared" si="9"/>
        <v>17682</v>
      </c>
      <c r="U26" s="36"/>
      <c r="V26" s="40"/>
    </row>
    <row r="27" spans="1:22" ht="13.5" customHeight="1">
      <c r="A27" s="7">
        <v>20</v>
      </c>
      <c r="B27" s="10" t="s">
        <v>37</v>
      </c>
      <c r="C27" s="41">
        <v>6188</v>
      </c>
      <c r="D27" s="41">
        <v>45045</v>
      </c>
      <c r="E27" s="37">
        <f t="shared" si="6"/>
        <v>51233</v>
      </c>
      <c r="F27" s="41">
        <v>222</v>
      </c>
      <c r="G27" s="41">
        <v>7641</v>
      </c>
      <c r="H27" s="37">
        <f t="shared" si="7"/>
        <v>7863</v>
      </c>
      <c r="I27" s="47">
        <v>0</v>
      </c>
      <c r="J27" s="41">
        <v>192</v>
      </c>
      <c r="K27" s="37">
        <f t="shared" si="4"/>
        <v>192</v>
      </c>
      <c r="L27" s="41">
        <v>1</v>
      </c>
      <c r="M27" s="41">
        <v>682</v>
      </c>
      <c r="N27" s="37">
        <f t="shared" si="5"/>
        <v>683</v>
      </c>
      <c r="O27" s="41">
        <v>91</v>
      </c>
      <c r="P27" s="41">
        <v>3444</v>
      </c>
      <c r="Q27" s="37">
        <f t="shared" si="8"/>
        <v>3535</v>
      </c>
      <c r="R27" s="41">
        <v>7954</v>
      </c>
      <c r="S27" s="41">
        <v>65766</v>
      </c>
      <c r="T27" s="38">
        <f t="shared" si="9"/>
        <v>73720</v>
      </c>
      <c r="U27" s="36"/>
      <c r="V27" s="40"/>
    </row>
    <row r="28" spans="1:22" ht="13.5" customHeight="1">
      <c r="A28" s="7">
        <v>21</v>
      </c>
      <c r="B28" s="10" t="s">
        <v>85</v>
      </c>
      <c r="C28" s="41">
        <v>440</v>
      </c>
      <c r="D28" s="41">
        <v>882</v>
      </c>
      <c r="E28" s="37">
        <f t="shared" si="6"/>
        <v>1322</v>
      </c>
      <c r="F28" s="41">
        <v>0</v>
      </c>
      <c r="G28" s="41">
        <v>0</v>
      </c>
      <c r="H28" s="37">
        <f t="shared" si="7"/>
        <v>0</v>
      </c>
      <c r="I28" s="47">
        <v>0</v>
      </c>
      <c r="J28" s="41">
        <v>0</v>
      </c>
      <c r="K28" s="37">
        <f>SUM(I28:J28)</f>
        <v>0</v>
      </c>
      <c r="L28" s="41">
        <v>0</v>
      </c>
      <c r="M28" s="41">
        <v>0</v>
      </c>
      <c r="N28" s="37">
        <f>SUM(L28:M28)</f>
        <v>0</v>
      </c>
      <c r="O28" s="41">
        <v>7</v>
      </c>
      <c r="P28" s="41">
        <v>67</v>
      </c>
      <c r="Q28" s="37">
        <f t="shared" si="8"/>
        <v>74</v>
      </c>
      <c r="R28" s="41">
        <v>193</v>
      </c>
      <c r="S28" s="41">
        <v>953</v>
      </c>
      <c r="T28" s="38">
        <f t="shared" si="9"/>
        <v>1146</v>
      </c>
      <c r="U28" s="36"/>
      <c r="V28" s="40"/>
    </row>
    <row r="29" spans="1:22" ht="13.5" customHeight="1">
      <c r="A29" s="7">
        <v>22</v>
      </c>
      <c r="B29" s="10" t="s">
        <v>38</v>
      </c>
      <c r="C29" s="41">
        <v>16789</v>
      </c>
      <c r="D29" s="41">
        <v>28504</v>
      </c>
      <c r="E29" s="37">
        <f t="shared" si="6"/>
        <v>45293</v>
      </c>
      <c r="F29" s="41">
        <v>2549</v>
      </c>
      <c r="G29" s="41">
        <v>5236</v>
      </c>
      <c r="H29" s="37">
        <f t="shared" si="7"/>
        <v>7785</v>
      </c>
      <c r="I29" s="47">
        <v>0</v>
      </c>
      <c r="J29" s="41">
        <v>0</v>
      </c>
      <c r="K29" s="37">
        <f t="shared" si="4"/>
        <v>0</v>
      </c>
      <c r="L29" s="41">
        <v>0</v>
      </c>
      <c r="M29" s="41">
        <v>0</v>
      </c>
      <c r="N29" s="37">
        <f t="shared" si="5"/>
        <v>0</v>
      </c>
      <c r="O29" s="41">
        <v>1743</v>
      </c>
      <c r="P29" s="41">
        <v>5269</v>
      </c>
      <c r="Q29" s="37">
        <f t="shared" si="8"/>
        <v>7012</v>
      </c>
      <c r="R29" s="41">
        <v>14972</v>
      </c>
      <c r="S29" s="41">
        <v>24447</v>
      </c>
      <c r="T29" s="38">
        <f t="shared" si="9"/>
        <v>39419</v>
      </c>
      <c r="U29" s="36"/>
      <c r="V29" s="40"/>
    </row>
    <row r="30" spans="1:22" ht="13.5" customHeight="1">
      <c r="A30" s="7">
        <v>23</v>
      </c>
      <c r="B30" s="10" t="s">
        <v>39</v>
      </c>
      <c r="C30" s="41">
        <v>390</v>
      </c>
      <c r="D30" s="41">
        <v>201</v>
      </c>
      <c r="E30" s="37">
        <f t="shared" si="6"/>
        <v>591</v>
      </c>
      <c r="F30" s="41">
        <v>0</v>
      </c>
      <c r="G30" s="41">
        <v>0</v>
      </c>
      <c r="H30" s="37">
        <f t="shared" si="7"/>
        <v>0</v>
      </c>
      <c r="I30" s="41">
        <v>0</v>
      </c>
      <c r="J30" s="41">
        <v>0</v>
      </c>
      <c r="K30" s="37">
        <f t="shared" si="4"/>
        <v>0</v>
      </c>
      <c r="L30" s="41">
        <v>0</v>
      </c>
      <c r="M30" s="41">
        <v>0</v>
      </c>
      <c r="N30" s="37">
        <f t="shared" si="5"/>
        <v>0</v>
      </c>
      <c r="O30" s="41">
        <v>392</v>
      </c>
      <c r="P30" s="41">
        <v>884</v>
      </c>
      <c r="Q30" s="37">
        <f t="shared" si="8"/>
        <v>1276</v>
      </c>
      <c r="R30" s="41">
        <v>53</v>
      </c>
      <c r="S30" s="41">
        <v>1072</v>
      </c>
      <c r="T30" s="38">
        <f t="shared" si="9"/>
        <v>1125</v>
      </c>
      <c r="U30" s="36"/>
      <c r="V30" s="40"/>
    </row>
    <row r="31" spans="1:22" ht="13.5" customHeight="1">
      <c r="A31" s="7">
        <v>24</v>
      </c>
      <c r="B31" s="10" t="s">
        <v>40</v>
      </c>
      <c r="C31" s="41">
        <v>6841</v>
      </c>
      <c r="D31" s="41">
        <v>13406</v>
      </c>
      <c r="E31" s="37">
        <f t="shared" si="6"/>
        <v>20247</v>
      </c>
      <c r="F31" s="41">
        <v>2655</v>
      </c>
      <c r="G31" s="41">
        <v>899</v>
      </c>
      <c r="H31" s="37">
        <f t="shared" si="7"/>
        <v>3554</v>
      </c>
      <c r="I31" s="41">
        <v>0</v>
      </c>
      <c r="J31" s="41">
        <v>0</v>
      </c>
      <c r="K31" s="37">
        <f>(SUM(I31:J31))+0</f>
        <v>0</v>
      </c>
      <c r="L31" s="41">
        <v>0</v>
      </c>
      <c r="M31" s="41">
        <v>0</v>
      </c>
      <c r="N31" s="37">
        <f>(SUM(L31:M31))+0</f>
        <v>0</v>
      </c>
      <c r="O31" s="41">
        <v>300</v>
      </c>
      <c r="P31" s="41">
        <v>1744</v>
      </c>
      <c r="Q31" s="37">
        <f t="shared" si="8"/>
        <v>2044</v>
      </c>
      <c r="R31" s="41">
        <v>1238</v>
      </c>
      <c r="S31" s="41">
        <v>1045</v>
      </c>
      <c r="T31" s="38">
        <f t="shared" si="9"/>
        <v>2283</v>
      </c>
      <c r="U31" s="36"/>
      <c r="V31" s="40"/>
    </row>
    <row r="32" spans="1:22" ht="13.5" customHeight="1">
      <c r="A32" s="7">
        <v>25</v>
      </c>
      <c r="B32" s="10" t="s">
        <v>41</v>
      </c>
      <c r="C32" s="41">
        <v>1332</v>
      </c>
      <c r="D32" s="41">
        <v>14247</v>
      </c>
      <c r="E32" s="37">
        <f t="shared" si="6"/>
        <v>15579</v>
      </c>
      <c r="F32" s="41">
        <v>879</v>
      </c>
      <c r="G32" s="41">
        <v>184</v>
      </c>
      <c r="H32" s="37">
        <f t="shared" si="7"/>
        <v>1063</v>
      </c>
      <c r="I32" s="41">
        <v>0</v>
      </c>
      <c r="J32" s="41">
        <v>0</v>
      </c>
      <c r="K32" s="37">
        <f>(SUM(I32:J32))+0</f>
        <v>0</v>
      </c>
      <c r="L32" s="41">
        <v>0</v>
      </c>
      <c r="M32" s="41">
        <v>0</v>
      </c>
      <c r="N32" s="37">
        <f>(SUM(L32:M32))+0</f>
        <v>0</v>
      </c>
      <c r="O32" s="41">
        <v>161</v>
      </c>
      <c r="P32" s="41">
        <v>188</v>
      </c>
      <c r="Q32" s="37">
        <f t="shared" si="8"/>
        <v>349</v>
      </c>
      <c r="R32" s="41">
        <v>562</v>
      </c>
      <c r="S32" s="41">
        <v>14875</v>
      </c>
      <c r="T32" s="38">
        <f t="shared" si="9"/>
        <v>15437</v>
      </c>
      <c r="U32" s="36"/>
      <c r="V32" s="49"/>
    </row>
    <row r="33" spans="1:22" ht="13.5" customHeight="1">
      <c r="A33" s="7">
        <v>26</v>
      </c>
      <c r="B33" s="10" t="s">
        <v>42</v>
      </c>
      <c r="C33" s="50">
        <v>1344</v>
      </c>
      <c r="D33" s="50">
        <v>9350</v>
      </c>
      <c r="E33" s="37">
        <f t="shared" si="6"/>
        <v>10694</v>
      </c>
      <c r="F33" s="50">
        <v>172</v>
      </c>
      <c r="G33" s="50">
        <v>398</v>
      </c>
      <c r="H33" s="37">
        <f t="shared" si="7"/>
        <v>570</v>
      </c>
      <c r="I33" s="50">
        <v>0</v>
      </c>
      <c r="J33" s="50">
        <v>0</v>
      </c>
      <c r="K33" s="44">
        <f t="shared" si="4"/>
        <v>0</v>
      </c>
      <c r="L33" s="50">
        <v>0</v>
      </c>
      <c r="M33" s="50">
        <v>0</v>
      </c>
      <c r="N33" s="44">
        <f t="shared" si="5"/>
        <v>0</v>
      </c>
      <c r="O33" s="50">
        <v>239</v>
      </c>
      <c r="P33" s="50">
        <v>1871</v>
      </c>
      <c r="Q33" s="37">
        <f t="shared" si="8"/>
        <v>2110</v>
      </c>
      <c r="R33" s="50">
        <v>2182</v>
      </c>
      <c r="S33" s="50">
        <v>9095</v>
      </c>
      <c r="T33" s="38">
        <f t="shared" si="9"/>
        <v>11277</v>
      </c>
      <c r="U33" s="36"/>
      <c r="V33" s="40"/>
    </row>
    <row r="34" spans="1:22" ht="13.5" customHeight="1">
      <c r="A34" s="7">
        <v>27</v>
      </c>
      <c r="B34" s="10" t="s">
        <v>43</v>
      </c>
      <c r="C34" s="41">
        <v>5608</v>
      </c>
      <c r="D34" s="41">
        <v>12266</v>
      </c>
      <c r="E34" s="37">
        <f t="shared" si="6"/>
        <v>17874</v>
      </c>
      <c r="F34" s="41">
        <v>5</v>
      </c>
      <c r="G34" s="41">
        <v>40</v>
      </c>
      <c r="H34" s="37">
        <f t="shared" si="7"/>
        <v>45</v>
      </c>
      <c r="I34" s="41">
        <v>0</v>
      </c>
      <c r="J34" s="41">
        <v>0</v>
      </c>
      <c r="K34" s="37">
        <f t="shared" si="4"/>
        <v>0</v>
      </c>
      <c r="L34" s="41">
        <v>0</v>
      </c>
      <c r="M34" s="41">
        <v>0</v>
      </c>
      <c r="N34" s="37">
        <f t="shared" si="5"/>
        <v>0</v>
      </c>
      <c r="O34" s="41">
        <v>718</v>
      </c>
      <c r="P34" s="41">
        <v>10020</v>
      </c>
      <c r="Q34" s="37">
        <f t="shared" si="8"/>
        <v>10738</v>
      </c>
      <c r="R34" s="41">
        <v>2534</v>
      </c>
      <c r="S34" s="41">
        <v>2581</v>
      </c>
      <c r="T34" s="38">
        <f t="shared" si="9"/>
        <v>5115</v>
      </c>
      <c r="U34" s="36"/>
      <c r="V34" s="40"/>
    </row>
    <row r="35" spans="1:22" ht="13.5" customHeight="1">
      <c r="A35" s="7">
        <v>28</v>
      </c>
      <c r="B35" s="10" t="s">
        <v>44</v>
      </c>
      <c r="C35" s="41">
        <v>7469</v>
      </c>
      <c r="D35" s="41">
        <v>13761</v>
      </c>
      <c r="E35" s="37">
        <f t="shared" si="6"/>
        <v>21230</v>
      </c>
      <c r="F35" s="41">
        <v>119</v>
      </c>
      <c r="G35" s="41">
        <v>376</v>
      </c>
      <c r="H35" s="37">
        <f t="shared" si="7"/>
        <v>495</v>
      </c>
      <c r="I35" s="41">
        <v>0</v>
      </c>
      <c r="J35" s="41">
        <v>0</v>
      </c>
      <c r="K35" s="37">
        <f t="shared" si="4"/>
        <v>0</v>
      </c>
      <c r="L35" s="41">
        <v>0</v>
      </c>
      <c r="M35" s="41">
        <v>0</v>
      </c>
      <c r="N35" s="37">
        <f t="shared" si="5"/>
        <v>0</v>
      </c>
      <c r="O35" s="41">
        <v>722</v>
      </c>
      <c r="P35" s="41">
        <v>5425</v>
      </c>
      <c r="Q35" s="37">
        <f t="shared" si="8"/>
        <v>6147</v>
      </c>
      <c r="R35" s="41">
        <v>1184</v>
      </c>
      <c r="S35" s="41">
        <v>14715</v>
      </c>
      <c r="T35" s="38">
        <f t="shared" si="9"/>
        <v>15899</v>
      </c>
      <c r="U35" s="36"/>
      <c r="V35" s="40"/>
    </row>
    <row r="36" spans="1:22" ht="13.5" customHeight="1">
      <c r="A36" s="7">
        <v>29</v>
      </c>
      <c r="B36" s="10" t="s">
        <v>45</v>
      </c>
      <c r="C36" s="41">
        <v>3491</v>
      </c>
      <c r="D36" s="41">
        <v>3068</v>
      </c>
      <c r="E36" s="37">
        <f t="shared" si="6"/>
        <v>6559</v>
      </c>
      <c r="F36" s="41">
        <v>0</v>
      </c>
      <c r="G36" s="41">
        <v>0</v>
      </c>
      <c r="H36" s="37">
        <f t="shared" si="7"/>
        <v>0</v>
      </c>
      <c r="I36" s="41">
        <v>0</v>
      </c>
      <c r="J36" s="41">
        <v>0</v>
      </c>
      <c r="K36" s="37">
        <f t="shared" si="4"/>
        <v>0</v>
      </c>
      <c r="L36" s="41">
        <v>0</v>
      </c>
      <c r="M36" s="41">
        <v>0</v>
      </c>
      <c r="N36" s="37">
        <f t="shared" si="5"/>
        <v>0</v>
      </c>
      <c r="O36" s="41">
        <v>37</v>
      </c>
      <c r="P36" s="41">
        <v>965</v>
      </c>
      <c r="Q36" s="37">
        <f t="shared" si="8"/>
        <v>1002</v>
      </c>
      <c r="R36" s="41">
        <v>421</v>
      </c>
      <c r="S36" s="41">
        <v>1305</v>
      </c>
      <c r="T36" s="38">
        <f t="shared" si="9"/>
        <v>1726</v>
      </c>
      <c r="U36" s="36"/>
      <c r="V36" s="40"/>
    </row>
    <row r="37" spans="1:22" ht="13.5" customHeight="1">
      <c r="A37" s="238" t="s">
        <v>46</v>
      </c>
      <c r="B37" s="239"/>
      <c r="C37" s="110">
        <f>SUM(C6:C21,C23:C25,C27:C36)</f>
        <v>322376</v>
      </c>
      <c r="D37" s="110">
        <f aca="true" t="shared" si="10" ref="D37:T37">SUM(D6:D21,D23:D25,D27:D36)</f>
        <v>419440</v>
      </c>
      <c r="E37" s="110">
        <f t="shared" si="10"/>
        <v>741816</v>
      </c>
      <c r="F37" s="110">
        <f t="shared" si="10"/>
        <v>58239</v>
      </c>
      <c r="G37" s="51">
        <f t="shared" si="10"/>
        <v>25711</v>
      </c>
      <c r="H37" s="110">
        <f t="shared" si="10"/>
        <v>83950</v>
      </c>
      <c r="I37" s="51">
        <f t="shared" si="10"/>
        <v>591</v>
      </c>
      <c r="J37" s="51">
        <f t="shared" si="10"/>
        <v>607</v>
      </c>
      <c r="K37" s="51">
        <f t="shared" si="10"/>
        <v>1198</v>
      </c>
      <c r="L37" s="51">
        <f t="shared" si="10"/>
        <v>3893</v>
      </c>
      <c r="M37" s="51">
        <f t="shared" si="10"/>
        <v>1538</v>
      </c>
      <c r="N37" s="51">
        <f t="shared" si="10"/>
        <v>5431</v>
      </c>
      <c r="O37" s="110">
        <f t="shared" si="10"/>
        <v>45893</v>
      </c>
      <c r="P37" s="110">
        <f t="shared" si="10"/>
        <v>111760</v>
      </c>
      <c r="Q37" s="51">
        <f t="shared" si="10"/>
        <v>157653</v>
      </c>
      <c r="R37" s="110">
        <f t="shared" si="10"/>
        <v>101335</v>
      </c>
      <c r="S37" s="110">
        <f t="shared" si="10"/>
        <v>333277</v>
      </c>
      <c r="T37" s="52">
        <f t="shared" si="10"/>
        <v>434612</v>
      </c>
      <c r="U37" s="53"/>
      <c r="V37" s="36"/>
    </row>
    <row r="38" spans="2:16" ht="15"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2:16" ht="15"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</sheetData>
  <sheetProtection/>
  <mergeCells count="12">
    <mergeCell ref="F4:H4"/>
    <mergeCell ref="I4:K4"/>
    <mergeCell ref="L4:N4"/>
    <mergeCell ref="O4:Q4"/>
    <mergeCell ref="A1:D1"/>
    <mergeCell ref="R4:T4"/>
    <mergeCell ref="A37:B37"/>
    <mergeCell ref="A2:T2"/>
    <mergeCell ref="A3:A5"/>
    <mergeCell ref="B3:B5"/>
    <mergeCell ref="C3:T3"/>
    <mergeCell ref="C4:E4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3.8515625" style="0" customWidth="1"/>
    <col min="2" max="2" width="17.57421875" style="0" customWidth="1"/>
    <col min="3" max="4" width="7.57421875" style="0" bestFit="1" customWidth="1"/>
    <col min="5" max="5" width="6.421875" style="0" customWidth="1"/>
    <col min="6" max="6" width="8.00390625" style="0" bestFit="1" customWidth="1"/>
    <col min="7" max="7" width="6.57421875" style="0" bestFit="1" customWidth="1"/>
    <col min="8" max="8" width="6.421875" style="0" bestFit="1" customWidth="1"/>
    <col min="9" max="9" width="5.421875" style="0" bestFit="1" customWidth="1"/>
    <col min="10" max="10" width="6.421875" style="0" customWidth="1"/>
    <col min="11" max="11" width="4.7109375" style="0" customWidth="1"/>
    <col min="12" max="12" width="4.57421875" style="0" customWidth="1"/>
    <col min="13" max="13" width="5.57421875" style="0" customWidth="1"/>
    <col min="14" max="14" width="5.28125" style="0" customWidth="1"/>
    <col min="15" max="18" width="5.57421875" style="0" bestFit="1" customWidth="1"/>
    <col min="19" max="21" width="7.00390625" style="0" bestFit="1" customWidth="1"/>
    <col min="22" max="22" width="7.57421875" style="0" bestFit="1" customWidth="1"/>
    <col min="23" max="23" width="6.57421875" style="0" bestFit="1" customWidth="1"/>
    <col min="24" max="24" width="7.57421875" style="0" bestFit="1" customWidth="1"/>
    <col min="25" max="25" width="6.140625" style="0" customWidth="1"/>
    <col min="26" max="26" width="7.57421875" style="0" bestFit="1" customWidth="1"/>
  </cols>
  <sheetData>
    <row r="1" spans="1:4" ht="15">
      <c r="A1" s="207" t="s">
        <v>99</v>
      </c>
      <c r="B1" s="207"/>
      <c r="C1" s="207"/>
      <c r="D1" s="207"/>
    </row>
    <row r="2" spans="1:26" ht="22.5" customHeight="1" thickBot="1">
      <c r="A2" s="253" t="s">
        <v>105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ht="15.75" customHeight="1">
      <c r="A3" s="254" t="s">
        <v>12</v>
      </c>
      <c r="B3" s="257" t="s">
        <v>13</v>
      </c>
      <c r="C3" s="259" t="s">
        <v>0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60"/>
    </row>
    <row r="4" spans="1:26" ht="21" customHeight="1">
      <c r="A4" s="255"/>
      <c r="B4" s="250"/>
      <c r="C4" s="250" t="s">
        <v>5</v>
      </c>
      <c r="D4" s="250"/>
      <c r="E4" s="250"/>
      <c r="F4" s="250"/>
      <c r="G4" s="250" t="s">
        <v>6</v>
      </c>
      <c r="H4" s="250"/>
      <c r="I4" s="250"/>
      <c r="J4" s="250"/>
      <c r="K4" s="250" t="s">
        <v>7</v>
      </c>
      <c r="L4" s="250"/>
      <c r="M4" s="250"/>
      <c r="N4" s="250"/>
      <c r="O4" s="250" t="s">
        <v>8</v>
      </c>
      <c r="P4" s="250"/>
      <c r="Q4" s="250"/>
      <c r="R4" s="250"/>
      <c r="S4" s="250" t="s">
        <v>47</v>
      </c>
      <c r="T4" s="250"/>
      <c r="U4" s="250"/>
      <c r="V4" s="250"/>
      <c r="W4" s="250" t="s">
        <v>10</v>
      </c>
      <c r="X4" s="250"/>
      <c r="Y4" s="250"/>
      <c r="Z4" s="251"/>
    </row>
    <row r="5" spans="1:26" ht="84.75" customHeight="1" thickBot="1">
      <c r="A5" s="256"/>
      <c r="B5" s="258"/>
      <c r="C5" s="62" t="s">
        <v>48</v>
      </c>
      <c r="D5" s="62" t="s">
        <v>49</v>
      </c>
      <c r="E5" s="62" t="s">
        <v>50</v>
      </c>
      <c r="F5" s="62" t="s">
        <v>51</v>
      </c>
      <c r="G5" s="62" t="s">
        <v>48</v>
      </c>
      <c r="H5" s="62" t="s">
        <v>49</v>
      </c>
      <c r="I5" s="62" t="s">
        <v>50</v>
      </c>
      <c r="J5" s="62" t="s">
        <v>51</v>
      </c>
      <c r="K5" s="62" t="s">
        <v>48</v>
      </c>
      <c r="L5" s="62" t="s">
        <v>49</v>
      </c>
      <c r="M5" s="62" t="s">
        <v>50</v>
      </c>
      <c r="N5" s="62" t="s">
        <v>51</v>
      </c>
      <c r="O5" s="62" t="s">
        <v>48</v>
      </c>
      <c r="P5" s="62" t="s">
        <v>49</v>
      </c>
      <c r="Q5" s="62" t="s">
        <v>50</v>
      </c>
      <c r="R5" s="62" t="s">
        <v>51</v>
      </c>
      <c r="S5" s="62" t="s">
        <v>48</v>
      </c>
      <c r="T5" s="62" t="s">
        <v>49</v>
      </c>
      <c r="U5" s="62" t="s">
        <v>50</v>
      </c>
      <c r="V5" s="62" t="s">
        <v>51</v>
      </c>
      <c r="W5" s="62" t="s">
        <v>48</v>
      </c>
      <c r="X5" s="62" t="s">
        <v>49</v>
      </c>
      <c r="Y5" s="62" t="s">
        <v>50</v>
      </c>
      <c r="Z5" s="63" t="s">
        <v>51</v>
      </c>
    </row>
    <row r="6" spans="1:26" s="54" customFormat="1" ht="15">
      <c r="A6" s="91">
        <v>1</v>
      </c>
      <c r="B6" s="92" t="s">
        <v>52</v>
      </c>
      <c r="C6" s="93">
        <v>9490</v>
      </c>
      <c r="D6" s="93">
        <v>4202</v>
      </c>
      <c r="E6" s="93">
        <v>780</v>
      </c>
      <c r="F6" s="93">
        <f>SUM(C6:E6)</f>
        <v>14472</v>
      </c>
      <c r="G6" s="93">
        <v>2972</v>
      </c>
      <c r="H6" s="93">
        <v>706</v>
      </c>
      <c r="I6" s="93">
        <v>8</v>
      </c>
      <c r="J6" s="93">
        <f>SUM(G6:I6)</f>
        <v>3686</v>
      </c>
      <c r="K6" s="93">
        <v>26</v>
      </c>
      <c r="L6" s="93">
        <v>324</v>
      </c>
      <c r="M6" s="93">
        <v>2512</v>
      </c>
      <c r="N6" s="93">
        <f>SUM(K6:M6)</f>
        <v>2862</v>
      </c>
      <c r="O6" s="93">
        <v>440</v>
      </c>
      <c r="P6" s="93">
        <v>2933</v>
      </c>
      <c r="Q6" s="93">
        <v>1410</v>
      </c>
      <c r="R6" s="93">
        <f>SUM(O6:Q6)</f>
        <v>4783</v>
      </c>
      <c r="S6" s="93">
        <v>7826</v>
      </c>
      <c r="T6" s="93">
        <v>5411</v>
      </c>
      <c r="U6" s="93">
        <v>31297</v>
      </c>
      <c r="V6" s="93">
        <f>SUM(S6:U6)</f>
        <v>44534</v>
      </c>
      <c r="W6" s="93">
        <v>8863</v>
      </c>
      <c r="X6" s="93">
        <v>4052</v>
      </c>
      <c r="Y6" s="93">
        <v>63</v>
      </c>
      <c r="Z6" s="93">
        <f>SUM(W6:Y6)</f>
        <v>12978</v>
      </c>
    </row>
    <row r="7" spans="1:26" s="54" customFormat="1" ht="15">
      <c r="A7" s="94"/>
      <c r="B7" s="95" t="s">
        <v>54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15">
      <c r="A8" s="94">
        <v>2</v>
      </c>
      <c r="B8" s="97" t="s">
        <v>56</v>
      </c>
      <c r="C8" s="96">
        <v>615</v>
      </c>
      <c r="D8" s="96">
        <v>10436</v>
      </c>
      <c r="E8" s="96">
        <v>252</v>
      </c>
      <c r="F8" s="96">
        <f aca="true" t="shared" si="0" ref="F8:F47">SUM(C8:E8)</f>
        <v>11303</v>
      </c>
      <c r="G8" s="96">
        <v>0</v>
      </c>
      <c r="H8" s="96">
        <v>2</v>
      </c>
      <c r="I8" s="96">
        <v>1</v>
      </c>
      <c r="J8" s="96">
        <f aca="true" t="shared" si="1" ref="J8:J48">SUM(G8:I8)</f>
        <v>3</v>
      </c>
      <c r="K8" s="96">
        <v>0</v>
      </c>
      <c r="L8" s="96">
        <v>0</v>
      </c>
      <c r="M8" s="96">
        <v>0</v>
      </c>
      <c r="N8" s="96">
        <f aca="true" t="shared" si="2" ref="N8:N48">SUM(K8:M8)</f>
        <v>0</v>
      </c>
      <c r="O8" s="96">
        <v>0</v>
      </c>
      <c r="P8" s="96">
        <v>0</v>
      </c>
      <c r="Q8" s="96">
        <v>0</v>
      </c>
      <c r="R8" s="96">
        <f aca="true" t="shared" si="3" ref="R8:R48">SUM(O8:Q8)</f>
        <v>0</v>
      </c>
      <c r="S8" s="96">
        <v>26</v>
      </c>
      <c r="T8" s="96">
        <v>1300</v>
      </c>
      <c r="U8" s="96">
        <v>180</v>
      </c>
      <c r="V8" s="96">
        <f aca="true" t="shared" si="4" ref="V8:V48">SUM(S8:U8)</f>
        <v>1506</v>
      </c>
      <c r="W8" s="96">
        <v>96</v>
      </c>
      <c r="X8" s="96">
        <v>795</v>
      </c>
      <c r="Y8" s="96">
        <v>300</v>
      </c>
      <c r="Z8" s="96">
        <f aca="true" t="shared" si="5" ref="Z8:Z47">SUM(W8:Y8)</f>
        <v>1191</v>
      </c>
    </row>
    <row r="9" spans="1:26" ht="15">
      <c r="A9" s="94">
        <v>3</v>
      </c>
      <c r="B9" s="97" t="s">
        <v>57</v>
      </c>
      <c r="C9" s="96">
        <v>4607</v>
      </c>
      <c r="D9" s="96">
        <v>1029</v>
      </c>
      <c r="E9" s="96">
        <v>42</v>
      </c>
      <c r="F9" s="96">
        <f t="shared" si="0"/>
        <v>5678</v>
      </c>
      <c r="G9" s="96">
        <v>0</v>
      </c>
      <c r="H9" s="96">
        <v>0</v>
      </c>
      <c r="I9" s="96">
        <v>0</v>
      </c>
      <c r="J9" s="96">
        <f t="shared" si="1"/>
        <v>0</v>
      </c>
      <c r="K9" s="96">
        <v>0</v>
      </c>
      <c r="L9" s="96">
        <v>0</v>
      </c>
      <c r="M9" s="96">
        <v>0</v>
      </c>
      <c r="N9" s="96">
        <f t="shared" si="2"/>
        <v>0</v>
      </c>
      <c r="O9" s="96">
        <v>0</v>
      </c>
      <c r="P9" s="96">
        <v>0</v>
      </c>
      <c r="Q9" s="96">
        <v>0</v>
      </c>
      <c r="R9" s="96">
        <f t="shared" si="3"/>
        <v>0</v>
      </c>
      <c r="S9" s="96">
        <v>817</v>
      </c>
      <c r="T9" s="96">
        <v>1002</v>
      </c>
      <c r="U9" s="96">
        <v>0</v>
      </c>
      <c r="V9" s="96">
        <f t="shared" si="4"/>
        <v>1819</v>
      </c>
      <c r="W9" s="96">
        <v>84</v>
      </c>
      <c r="X9" s="96">
        <v>405</v>
      </c>
      <c r="Y9" s="96">
        <v>14</v>
      </c>
      <c r="Z9" s="96">
        <f t="shared" si="5"/>
        <v>503</v>
      </c>
    </row>
    <row r="10" spans="1:26" ht="15">
      <c r="A10" s="94">
        <v>4</v>
      </c>
      <c r="B10" s="98" t="s">
        <v>58</v>
      </c>
      <c r="C10" s="99">
        <v>589</v>
      </c>
      <c r="D10" s="99">
        <v>3159</v>
      </c>
      <c r="E10" s="99">
        <v>15</v>
      </c>
      <c r="F10" s="99">
        <f t="shared" si="0"/>
        <v>3763</v>
      </c>
      <c r="G10" s="99">
        <v>94</v>
      </c>
      <c r="H10" s="99">
        <v>1199</v>
      </c>
      <c r="I10" s="99">
        <v>0</v>
      </c>
      <c r="J10" s="99">
        <f t="shared" si="1"/>
        <v>1293</v>
      </c>
      <c r="K10" s="99">
        <v>0</v>
      </c>
      <c r="L10" s="99">
        <v>0</v>
      </c>
      <c r="M10" s="99">
        <v>0</v>
      </c>
      <c r="N10" s="99">
        <f t="shared" si="2"/>
        <v>0</v>
      </c>
      <c r="O10" s="99">
        <v>0</v>
      </c>
      <c r="P10" s="99">
        <v>0</v>
      </c>
      <c r="Q10" s="99">
        <v>0</v>
      </c>
      <c r="R10" s="99">
        <f t="shared" si="3"/>
        <v>0</v>
      </c>
      <c r="S10" s="99">
        <v>188</v>
      </c>
      <c r="T10" s="99">
        <v>4291</v>
      </c>
      <c r="U10" s="99">
        <v>3272</v>
      </c>
      <c r="V10" s="99">
        <f t="shared" si="4"/>
        <v>7751</v>
      </c>
      <c r="W10" s="99">
        <v>1327</v>
      </c>
      <c r="X10" s="99">
        <v>3800</v>
      </c>
      <c r="Y10" s="99">
        <v>18</v>
      </c>
      <c r="Z10" s="99">
        <f t="shared" si="5"/>
        <v>5145</v>
      </c>
    </row>
    <row r="11" spans="1:26" ht="15">
      <c r="A11" s="94">
        <v>5</v>
      </c>
      <c r="B11" s="97" t="s">
        <v>59</v>
      </c>
      <c r="C11" s="96">
        <v>1573</v>
      </c>
      <c r="D11" s="96">
        <v>25128</v>
      </c>
      <c r="E11" s="96">
        <v>0</v>
      </c>
      <c r="F11" s="96">
        <f t="shared" si="0"/>
        <v>26701</v>
      </c>
      <c r="G11" s="96">
        <v>173</v>
      </c>
      <c r="H11" s="96">
        <v>187</v>
      </c>
      <c r="I11" s="96">
        <v>3252</v>
      </c>
      <c r="J11" s="96">
        <f t="shared" si="1"/>
        <v>3612</v>
      </c>
      <c r="K11" s="96">
        <v>0</v>
      </c>
      <c r="L11" s="96">
        <v>3</v>
      </c>
      <c r="M11" s="96">
        <v>0</v>
      </c>
      <c r="N11" s="96">
        <f t="shared" si="2"/>
        <v>3</v>
      </c>
      <c r="O11" s="96">
        <v>0</v>
      </c>
      <c r="P11" s="96">
        <v>0</v>
      </c>
      <c r="Q11" s="96">
        <v>300</v>
      </c>
      <c r="R11" s="96">
        <f t="shared" si="3"/>
        <v>300</v>
      </c>
      <c r="S11" s="96">
        <v>0</v>
      </c>
      <c r="T11" s="96">
        <v>0</v>
      </c>
      <c r="U11" s="96">
        <v>0</v>
      </c>
      <c r="V11" s="96">
        <f t="shared" si="4"/>
        <v>0</v>
      </c>
      <c r="W11" s="96">
        <v>652</v>
      </c>
      <c r="X11" s="96">
        <v>28306</v>
      </c>
      <c r="Y11" s="96">
        <v>8542</v>
      </c>
      <c r="Z11" s="96">
        <f t="shared" si="5"/>
        <v>37500</v>
      </c>
    </row>
    <row r="12" spans="1:26" ht="15">
      <c r="A12" s="94">
        <v>6</v>
      </c>
      <c r="B12" s="97" t="s">
        <v>60</v>
      </c>
      <c r="C12" s="100">
        <v>4144</v>
      </c>
      <c r="D12" s="100">
        <v>1320</v>
      </c>
      <c r="E12" s="100">
        <v>3</v>
      </c>
      <c r="F12" s="96">
        <f t="shared" si="0"/>
        <v>5467</v>
      </c>
      <c r="G12" s="100">
        <v>0</v>
      </c>
      <c r="H12" s="100">
        <v>0</v>
      </c>
      <c r="I12" s="100">
        <v>0</v>
      </c>
      <c r="J12" s="96">
        <f t="shared" si="1"/>
        <v>0</v>
      </c>
      <c r="K12" s="100">
        <v>0</v>
      </c>
      <c r="L12" s="100">
        <v>0</v>
      </c>
      <c r="M12" s="100">
        <v>0</v>
      </c>
      <c r="N12" s="100">
        <f t="shared" si="2"/>
        <v>0</v>
      </c>
      <c r="O12" s="100">
        <v>0</v>
      </c>
      <c r="P12" s="100">
        <v>0</v>
      </c>
      <c r="Q12" s="100">
        <v>0</v>
      </c>
      <c r="R12" s="96">
        <f t="shared" si="3"/>
        <v>0</v>
      </c>
      <c r="S12" s="100">
        <v>696</v>
      </c>
      <c r="T12" s="100">
        <v>397</v>
      </c>
      <c r="U12" s="100">
        <v>2570</v>
      </c>
      <c r="V12" s="96">
        <f t="shared" si="4"/>
        <v>3663</v>
      </c>
      <c r="W12" s="100">
        <v>518</v>
      </c>
      <c r="X12" s="100">
        <v>854</v>
      </c>
      <c r="Y12" s="100">
        <v>2</v>
      </c>
      <c r="Z12" s="96">
        <f t="shared" si="5"/>
        <v>1374</v>
      </c>
    </row>
    <row r="13" spans="1:26" ht="15">
      <c r="A13" s="91">
        <v>7</v>
      </c>
      <c r="B13" s="101" t="s">
        <v>61</v>
      </c>
      <c r="C13" s="93">
        <v>237</v>
      </c>
      <c r="D13" s="93">
        <v>15310</v>
      </c>
      <c r="E13" s="93">
        <v>97</v>
      </c>
      <c r="F13" s="93">
        <f t="shared" si="0"/>
        <v>15644</v>
      </c>
      <c r="G13" s="93">
        <v>858</v>
      </c>
      <c r="H13" s="93">
        <v>475</v>
      </c>
      <c r="I13" s="93">
        <v>400</v>
      </c>
      <c r="J13" s="93">
        <f t="shared" si="1"/>
        <v>1733</v>
      </c>
      <c r="K13" s="93">
        <v>0</v>
      </c>
      <c r="L13" s="93">
        <v>13</v>
      </c>
      <c r="M13" s="93">
        <v>15</v>
      </c>
      <c r="N13" s="93">
        <f t="shared" si="2"/>
        <v>28</v>
      </c>
      <c r="O13" s="93">
        <v>498</v>
      </c>
      <c r="P13" s="93">
        <v>4</v>
      </c>
      <c r="Q13" s="93">
        <v>200</v>
      </c>
      <c r="R13" s="93">
        <f t="shared" si="3"/>
        <v>702</v>
      </c>
      <c r="S13" s="93">
        <v>142</v>
      </c>
      <c r="T13" s="93">
        <v>895</v>
      </c>
      <c r="U13" s="93">
        <v>1737</v>
      </c>
      <c r="V13" s="93">
        <f t="shared" si="4"/>
        <v>2774</v>
      </c>
      <c r="W13" s="93">
        <v>1011</v>
      </c>
      <c r="X13" s="93">
        <v>19593</v>
      </c>
      <c r="Y13" s="93">
        <v>28</v>
      </c>
      <c r="Z13" s="93">
        <f t="shared" si="5"/>
        <v>20632</v>
      </c>
    </row>
    <row r="14" spans="1:26" ht="15">
      <c r="A14" s="94">
        <v>8</v>
      </c>
      <c r="B14" s="97" t="s">
        <v>62</v>
      </c>
      <c r="C14" s="96">
        <v>15753</v>
      </c>
      <c r="D14" s="96">
        <v>6639</v>
      </c>
      <c r="E14" s="96">
        <v>0</v>
      </c>
      <c r="F14" s="96">
        <f t="shared" si="0"/>
        <v>22392</v>
      </c>
      <c r="G14" s="96">
        <v>2390</v>
      </c>
      <c r="H14" s="96">
        <v>439</v>
      </c>
      <c r="I14" s="96">
        <v>0</v>
      </c>
      <c r="J14" s="96">
        <f t="shared" si="1"/>
        <v>2829</v>
      </c>
      <c r="K14" s="96">
        <v>0</v>
      </c>
      <c r="L14" s="96">
        <v>0</v>
      </c>
      <c r="M14" s="96">
        <v>0</v>
      </c>
      <c r="N14" s="96">
        <f t="shared" si="2"/>
        <v>0</v>
      </c>
      <c r="O14" s="96">
        <v>0</v>
      </c>
      <c r="P14" s="96">
        <v>0</v>
      </c>
      <c r="Q14" s="96">
        <v>0</v>
      </c>
      <c r="R14" s="96">
        <f t="shared" si="3"/>
        <v>0</v>
      </c>
      <c r="S14" s="96">
        <v>2593</v>
      </c>
      <c r="T14" s="96">
        <v>1730</v>
      </c>
      <c r="U14" s="96">
        <v>0</v>
      </c>
      <c r="V14" s="96">
        <f t="shared" si="4"/>
        <v>4323</v>
      </c>
      <c r="W14" s="96">
        <v>1418</v>
      </c>
      <c r="X14" s="96">
        <v>1273</v>
      </c>
      <c r="Y14" s="96">
        <v>3</v>
      </c>
      <c r="Z14" s="96">
        <f t="shared" si="5"/>
        <v>2694</v>
      </c>
    </row>
    <row r="15" spans="1:26" ht="15">
      <c r="A15" s="94">
        <v>9</v>
      </c>
      <c r="B15" s="97" t="s">
        <v>96</v>
      </c>
      <c r="C15" s="96">
        <v>90119</v>
      </c>
      <c r="D15" s="96">
        <v>11443</v>
      </c>
      <c r="E15" s="96">
        <v>15</v>
      </c>
      <c r="F15" s="96">
        <f t="shared" si="0"/>
        <v>101577</v>
      </c>
      <c r="G15" s="96">
        <v>312</v>
      </c>
      <c r="H15" s="96">
        <v>13</v>
      </c>
      <c r="I15" s="96">
        <v>0</v>
      </c>
      <c r="J15" s="96">
        <f t="shared" si="1"/>
        <v>325</v>
      </c>
      <c r="K15" s="96">
        <v>0</v>
      </c>
      <c r="L15" s="96">
        <v>0</v>
      </c>
      <c r="M15" s="96">
        <v>0</v>
      </c>
      <c r="N15" s="96">
        <f t="shared" si="2"/>
        <v>0</v>
      </c>
      <c r="O15" s="96">
        <v>0</v>
      </c>
      <c r="P15" s="96">
        <v>0</v>
      </c>
      <c r="Q15" s="96">
        <v>0</v>
      </c>
      <c r="R15" s="96">
        <f t="shared" si="3"/>
        <v>0</v>
      </c>
      <c r="S15" s="96">
        <v>865</v>
      </c>
      <c r="T15" s="96">
        <v>417</v>
      </c>
      <c r="U15" s="96">
        <v>20</v>
      </c>
      <c r="V15" s="96">
        <f t="shared" si="4"/>
        <v>1302</v>
      </c>
      <c r="W15" s="96">
        <v>287</v>
      </c>
      <c r="X15" s="96">
        <v>517</v>
      </c>
      <c r="Y15" s="96">
        <v>0</v>
      </c>
      <c r="Z15" s="96">
        <f t="shared" si="5"/>
        <v>804</v>
      </c>
    </row>
    <row r="16" spans="1:26" ht="15">
      <c r="A16" s="94">
        <v>10</v>
      </c>
      <c r="B16" s="97" t="s">
        <v>64</v>
      </c>
      <c r="C16" s="96">
        <v>3490</v>
      </c>
      <c r="D16" s="96">
        <v>3666</v>
      </c>
      <c r="E16" s="96">
        <v>1012</v>
      </c>
      <c r="F16" s="96">
        <f t="shared" si="0"/>
        <v>8168</v>
      </c>
      <c r="G16" s="96">
        <v>0</v>
      </c>
      <c r="H16" s="96">
        <v>22</v>
      </c>
      <c r="I16" s="96">
        <v>0</v>
      </c>
      <c r="J16" s="96">
        <f t="shared" si="1"/>
        <v>22</v>
      </c>
      <c r="K16" s="96">
        <v>0</v>
      </c>
      <c r="L16" s="96">
        <v>0</v>
      </c>
      <c r="M16" s="96">
        <v>0</v>
      </c>
      <c r="N16" s="96">
        <f t="shared" si="2"/>
        <v>0</v>
      </c>
      <c r="O16" s="96">
        <v>0</v>
      </c>
      <c r="P16" s="96">
        <v>0</v>
      </c>
      <c r="Q16" s="96">
        <v>0</v>
      </c>
      <c r="R16" s="96">
        <f t="shared" si="3"/>
        <v>0</v>
      </c>
      <c r="S16" s="96">
        <v>296</v>
      </c>
      <c r="T16" s="96">
        <v>7868</v>
      </c>
      <c r="U16" s="96">
        <v>712</v>
      </c>
      <c r="V16" s="96">
        <f t="shared" si="4"/>
        <v>8876</v>
      </c>
      <c r="W16" s="96">
        <v>4830</v>
      </c>
      <c r="X16" s="96">
        <v>4313</v>
      </c>
      <c r="Y16" s="96">
        <v>0</v>
      </c>
      <c r="Z16" s="96">
        <f t="shared" si="5"/>
        <v>9143</v>
      </c>
    </row>
    <row r="17" spans="1:26" s="54" customFormat="1" ht="15">
      <c r="A17" s="94">
        <v>11</v>
      </c>
      <c r="B17" s="97" t="s">
        <v>22</v>
      </c>
      <c r="C17" s="96">
        <v>5809</v>
      </c>
      <c r="D17" s="96">
        <v>4755</v>
      </c>
      <c r="E17" s="96">
        <v>525</v>
      </c>
      <c r="F17" s="96">
        <f t="shared" si="0"/>
        <v>11089</v>
      </c>
      <c r="G17" s="96">
        <v>379</v>
      </c>
      <c r="H17" s="96">
        <v>301</v>
      </c>
      <c r="I17" s="96">
        <v>31</v>
      </c>
      <c r="J17" s="96">
        <f t="shared" si="1"/>
        <v>711</v>
      </c>
      <c r="K17" s="96">
        <v>1</v>
      </c>
      <c r="L17" s="96">
        <v>21</v>
      </c>
      <c r="M17" s="96">
        <v>1</v>
      </c>
      <c r="N17" s="96">
        <f t="shared" si="2"/>
        <v>23</v>
      </c>
      <c r="O17" s="96">
        <v>260</v>
      </c>
      <c r="P17" s="96">
        <v>381</v>
      </c>
      <c r="Q17" s="96">
        <v>6</v>
      </c>
      <c r="R17" s="96">
        <f t="shared" si="3"/>
        <v>647</v>
      </c>
      <c r="S17" s="96">
        <v>610</v>
      </c>
      <c r="T17" s="96">
        <v>1183</v>
      </c>
      <c r="U17" s="96">
        <v>6689</v>
      </c>
      <c r="V17" s="96">
        <f t="shared" si="4"/>
        <v>8482</v>
      </c>
      <c r="W17" s="96">
        <v>1961</v>
      </c>
      <c r="X17" s="96">
        <v>11154</v>
      </c>
      <c r="Y17" s="96">
        <v>301</v>
      </c>
      <c r="Z17" s="96">
        <f t="shared" si="5"/>
        <v>13416</v>
      </c>
    </row>
    <row r="18" spans="1:26" s="54" customFormat="1" ht="25.5">
      <c r="A18" s="94">
        <v>12</v>
      </c>
      <c r="B18" s="102" t="s">
        <v>65</v>
      </c>
      <c r="C18" s="103">
        <v>0</v>
      </c>
      <c r="D18" s="103">
        <v>357</v>
      </c>
      <c r="E18" s="103">
        <v>0</v>
      </c>
      <c r="F18" s="103">
        <f t="shared" si="0"/>
        <v>357</v>
      </c>
      <c r="G18" s="103">
        <v>0</v>
      </c>
      <c r="H18" s="103">
        <v>137</v>
      </c>
      <c r="I18" s="103">
        <v>0</v>
      </c>
      <c r="J18" s="103">
        <f t="shared" si="1"/>
        <v>137</v>
      </c>
      <c r="K18" s="103">
        <v>0</v>
      </c>
      <c r="L18" s="103">
        <v>0</v>
      </c>
      <c r="M18" s="103">
        <v>0</v>
      </c>
      <c r="N18" s="103">
        <f t="shared" si="2"/>
        <v>0</v>
      </c>
      <c r="O18" s="103">
        <v>0</v>
      </c>
      <c r="P18" s="103">
        <v>0</v>
      </c>
      <c r="Q18" s="103">
        <v>0</v>
      </c>
      <c r="R18" s="103">
        <f t="shared" si="3"/>
        <v>0</v>
      </c>
      <c r="S18" s="103">
        <v>0</v>
      </c>
      <c r="T18" s="103">
        <v>8</v>
      </c>
      <c r="U18" s="103">
        <v>0</v>
      </c>
      <c r="V18" s="103">
        <f t="shared" si="4"/>
        <v>8</v>
      </c>
      <c r="W18" s="103">
        <v>0</v>
      </c>
      <c r="X18" s="103">
        <v>356</v>
      </c>
      <c r="Y18" s="103">
        <v>0</v>
      </c>
      <c r="Z18" s="103">
        <f t="shared" si="5"/>
        <v>356</v>
      </c>
    </row>
    <row r="19" spans="1:26" s="54" customFormat="1" ht="15">
      <c r="A19" s="94">
        <v>13</v>
      </c>
      <c r="B19" s="97" t="s">
        <v>68</v>
      </c>
      <c r="C19" s="104">
        <v>795</v>
      </c>
      <c r="D19" s="104">
        <v>19838</v>
      </c>
      <c r="E19" s="104">
        <v>31</v>
      </c>
      <c r="F19" s="96">
        <f t="shared" si="0"/>
        <v>20664</v>
      </c>
      <c r="G19" s="104">
        <v>0</v>
      </c>
      <c r="H19" s="104">
        <v>0</v>
      </c>
      <c r="I19" s="104">
        <v>0</v>
      </c>
      <c r="J19" s="96">
        <f t="shared" si="1"/>
        <v>0</v>
      </c>
      <c r="K19" s="104">
        <v>0</v>
      </c>
      <c r="L19" s="104">
        <v>0</v>
      </c>
      <c r="M19" s="104">
        <v>0</v>
      </c>
      <c r="N19" s="96">
        <f t="shared" si="2"/>
        <v>0</v>
      </c>
      <c r="O19" s="104">
        <v>0</v>
      </c>
      <c r="P19" s="104">
        <v>23</v>
      </c>
      <c r="Q19" s="104">
        <v>0</v>
      </c>
      <c r="R19" s="96">
        <f t="shared" si="3"/>
        <v>23</v>
      </c>
      <c r="S19" s="105">
        <v>690</v>
      </c>
      <c r="T19" s="105">
        <v>7875</v>
      </c>
      <c r="U19" s="105">
        <v>126</v>
      </c>
      <c r="V19" s="96">
        <f t="shared" si="4"/>
        <v>8691</v>
      </c>
      <c r="W19" s="105">
        <v>475</v>
      </c>
      <c r="X19" s="105">
        <v>14574</v>
      </c>
      <c r="Y19" s="104">
        <v>1</v>
      </c>
      <c r="Z19" s="96">
        <f t="shared" si="5"/>
        <v>15050</v>
      </c>
    </row>
    <row r="20" spans="1:26" s="54" customFormat="1" ht="25.5">
      <c r="A20" s="94"/>
      <c r="B20" s="97" t="s">
        <v>97</v>
      </c>
      <c r="C20" s="104">
        <v>922</v>
      </c>
      <c r="D20" s="104">
        <v>575</v>
      </c>
      <c r="E20" s="104">
        <v>86</v>
      </c>
      <c r="F20" s="96">
        <f t="shared" si="0"/>
        <v>1583</v>
      </c>
      <c r="G20" s="104">
        <v>8</v>
      </c>
      <c r="H20" s="104">
        <v>33</v>
      </c>
      <c r="I20" s="104">
        <v>0</v>
      </c>
      <c r="J20" s="96">
        <f t="shared" si="1"/>
        <v>41</v>
      </c>
      <c r="K20" s="104">
        <v>0</v>
      </c>
      <c r="L20" s="104">
        <v>0</v>
      </c>
      <c r="M20" s="104">
        <v>0</v>
      </c>
      <c r="N20" s="96">
        <f t="shared" si="2"/>
        <v>0</v>
      </c>
      <c r="O20" s="104">
        <v>0</v>
      </c>
      <c r="P20" s="104">
        <v>0</v>
      </c>
      <c r="Q20" s="104">
        <v>0</v>
      </c>
      <c r="R20" s="96">
        <f t="shared" si="3"/>
        <v>0</v>
      </c>
      <c r="S20" s="105">
        <v>107</v>
      </c>
      <c r="T20" s="105">
        <v>166</v>
      </c>
      <c r="U20" s="105">
        <v>1667</v>
      </c>
      <c r="V20" s="96">
        <f t="shared" si="4"/>
        <v>1940</v>
      </c>
      <c r="W20" s="105">
        <v>177</v>
      </c>
      <c r="X20" s="105">
        <v>280</v>
      </c>
      <c r="Y20" s="104">
        <v>68</v>
      </c>
      <c r="Z20" s="96">
        <f t="shared" si="5"/>
        <v>525</v>
      </c>
    </row>
    <row r="21" spans="1:26" s="54" customFormat="1" ht="15">
      <c r="A21" s="94">
        <v>14</v>
      </c>
      <c r="B21" s="97" t="s">
        <v>69</v>
      </c>
      <c r="C21" s="96">
        <v>1920</v>
      </c>
      <c r="D21" s="96">
        <v>2836</v>
      </c>
      <c r="E21" s="96">
        <v>104</v>
      </c>
      <c r="F21" s="96">
        <f t="shared" si="0"/>
        <v>4860</v>
      </c>
      <c r="G21" s="96">
        <v>26</v>
      </c>
      <c r="H21" s="96">
        <v>29</v>
      </c>
      <c r="I21" s="96">
        <v>0</v>
      </c>
      <c r="J21" s="96">
        <f t="shared" si="1"/>
        <v>55</v>
      </c>
      <c r="K21" s="96">
        <v>0</v>
      </c>
      <c r="L21" s="96">
        <v>0</v>
      </c>
      <c r="M21" s="96">
        <v>0</v>
      </c>
      <c r="N21" s="96">
        <f t="shared" si="2"/>
        <v>0</v>
      </c>
      <c r="O21" s="96">
        <v>0</v>
      </c>
      <c r="P21" s="96">
        <v>1</v>
      </c>
      <c r="Q21" s="96">
        <v>0</v>
      </c>
      <c r="R21" s="96">
        <f t="shared" si="3"/>
        <v>1</v>
      </c>
      <c r="S21" s="96">
        <v>257</v>
      </c>
      <c r="T21" s="96">
        <v>577</v>
      </c>
      <c r="U21" s="96">
        <v>3060</v>
      </c>
      <c r="V21" s="96">
        <f t="shared" si="4"/>
        <v>3894</v>
      </c>
      <c r="W21" s="96">
        <v>605</v>
      </c>
      <c r="X21" s="96">
        <v>2123</v>
      </c>
      <c r="Y21" s="96">
        <v>2</v>
      </c>
      <c r="Z21" s="96">
        <f t="shared" si="5"/>
        <v>2730</v>
      </c>
    </row>
    <row r="22" spans="1:26" ht="15">
      <c r="A22" s="94">
        <v>15</v>
      </c>
      <c r="B22" s="97" t="s">
        <v>70</v>
      </c>
      <c r="C22" s="96">
        <v>1096</v>
      </c>
      <c r="D22" s="96">
        <v>9251</v>
      </c>
      <c r="E22" s="96">
        <v>1367</v>
      </c>
      <c r="F22" s="96">
        <f t="shared" si="0"/>
        <v>11714</v>
      </c>
      <c r="G22" s="96">
        <v>0</v>
      </c>
      <c r="H22" s="96">
        <v>48</v>
      </c>
      <c r="I22" s="96">
        <v>0</v>
      </c>
      <c r="J22" s="96">
        <f t="shared" si="1"/>
        <v>48</v>
      </c>
      <c r="K22" s="96">
        <v>0</v>
      </c>
      <c r="L22" s="96">
        <v>0</v>
      </c>
      <c r="M22" s="96">
        <v>0</v>
      </c>
      <c r="N22" s="96">
        <f t="shared" si="2"/>
        <v>0</v>
      </c>
      <c r="O22" s="96">
        <v>0</v>
      </c>
      <c r="P22" s="96">
        <v>0</v>
      </c>
      <c r="Q22" s="96">
        <v>0</v>
      </c>
      <c r="R22" s="96">
        <f t="shared" si="3"/>
        <v>0</v>
      </c>
      <c r="S22" s="96">
        <v>109</v>
      </c>
      <c r="T22" s="96">
        <v>14629</v>
      </c>
      <c r="U22" s="96">
        <v>542</v>
      </c>
      <c r="V22" s="96">
        <f t="shared" si="4"/>
        <v>15280</v>
      </c>
      <c r="W22" s="96">
        <v>48</v>
      </c>
      <c r="X22" s="96">
        <v>168</v>
      </c>
      <c r="Y22" s="96">
        <v>64</v>
      </c>
      <c r="Z22" s="96">
        <f t="shared" si="5"/>
        <v>280</v>
      </c>
    </row>
    <row r="23" spans="1:26" ht="15">
      <c r="A23" s="94">
        <v>16</v>
      </c>
      <c r="B23" s="97" t="s">
        <v>71</v>
      </c>
      <c r="C23" s="96">
        <v>1302</v>
      </c>
      <c r="D23" s="96">
        <v>4242</v>
      </c>
      <c r="E23" s="96">
        <v>123</v>
      </c>
      <c r="F23" s="96">
        <f t="shared" si="0"/>
        <v>5667</v>
      </c>
      <c r="G23" s="96">
        <v>0</v>
      </c>
      <c r="H23" s="96">
        <v>0</v>
      </c>
      <c r="I23" s="96">
        <v>10</v>
      </c>
      <c r="J23" s="96">
        <f t="shared" si="1"/>
        <v>10</v>
      </c>
      <c r="K23" s="96">
        <v>0</v>
      </c>
      <c r="L23" s="96">
        <v>0</v>
      </c>
      <c r="M23" s="96">
        <v>0</v>
      </c>
      <c r="N23" s="96">
        <f t="shared" si="2"/>
        <v>0</v>
      </c>
      <c r="O23" s="96">
        <v>0</v>
      </c>
      <c r="P23" s="96">
        <v>0</v>
      </c>
      <c r="Q23" s="96">
        <v>0</v>
      </c>
      <c r="R23" s="96">
        <f t="shared" si="3"/>
        <v>0</v>
      </c>
      <c r="S23" s="96">
        <v>245</v>
      </c>
      <c r="T23" s="96">
        <v>436</v>
      </c>
      <c r="U23" s="96">
        <v>1252</v>
      </c>
      <c r="V23" s="96">
        <f t="shared" si="4"/>
        <v>1933</v>
      </c>
      <c r="W23" s="96">
        <v>1137</v>
      </c>
      <c r="X23" s="96">
        <v>1691</v>
      </c>
      <c r="Y23" s="96">
        <v>16</v>
      </c>
      <c r="Z23" s="96">
        <f t="shared" si="5"/>
        <v>2844</v>
      </c>
    </row>
    <row r="24" spans="1:26" ht="15">
      <c r="A24" s="94">
        <v>17</v>
      </c>
      <c r="B24" s="97" t="s">
        <v>27</v>
      </c>
      <c r="C24" s="106">
        <v>2864</v>
      </c>
      <c r="D24" s="106">
        <v>933</v>
      </c>
      <c r="E24" s="103">
        <v>181</v>
      </c>
      <c r="F24" s="96">
        <f t="shared" si="0"/>
        <v>3978</v>
      </c>
      <c r="G24" s="103">
        <v>0</v>
      </c>
      <c r="H24" s="103">
        <v>0</v>
      </c>
      <c r="I24" s="103">
        <v>0</v>
      </c>
      <c r="J24" s="96">
        <f t="shared" si="1"/>
        <v>0</v>
      </c>
      <c r="K24" s="103">
        <v>0</v>
      </c>
      <c r="L24" s="103">
        <v>0</v>
      </c>
      <c r="M24" s="103">
        <v>0</v>
      </c>
      <c r="N24" s="96">
        <f t="shared" si="2"/>
        <v>0</v>
      </c>
      <c r="O24" s="103">
        <v>0</v>
      </c>
      <c r="P24" s="103">
        <v>0</v>
      </c>
      <c r="Q24" s="103">
        <v>0</v>
      </c>
      <c r="R24" s="96">
        <f t="shared" si="3"/>
        <v>0</v>
      </c>
      <c r="S24" s="103">
        <v>260</v>
      </c>
      <c r="T24" s="106">
        <v>601</v>
      </c>
      <c r="U24" s="103">
        <v>43</v>
      </c>
      <c r="V24" s="96">
        <f t="shared" si="4"/>
        <v>904</v>
      </c>
      <c r="W24" s="103">
        <v>127</v>
      </c>
      <c r="X24" s="103">
        <v>257</v>
      </c>
      <c r="Y24" s="103">
        <v>12</v>
      </c>
      <c r="Z24" s="96">
        <f t="shared" si="5"/>
        <v>396</v>
      </c>
    </row>
    <row r="25" spans="1:26" ht="15">
      <c r="A25" s="94">
        <v>18</v>
      </c>
      <c r="B25" s="97" t="s">
        <v>72</v>
      </c>
      <c r="C25" s="96">
        <v>918</v>
      </c>
      <c r="D25" s="96">
        <v>772</v>
      </c>
      <c r="E25" s="96">
        <v>102</v>
      </c>
      <c r="F25" s="96">
        <f t="shared" si="0"/>
        <v>1792</v>
      </c>
      <c r="G25" s="96">
        <v>16</v>
      </c>
      <c r="H25" s="96">
        <v>43</v>
      </c>
      <c r="I25" s="96">
        <v>0</v>
      </c>
      <c r="J25" s="96">
        <f t="shared" si="1"/>
        <v>59</v>
      </c>
      <c r="K25" s="96">
        <v>0</v>
      </c>
      <c r="L25" s="96">
        <v>0</v>
      </c>
      <c r="M25" s="96">
        <v>0</v>
      </c>
      <c r="N25" s="96">
        <f t="shared" si="2"/>
        <v>0</v>
      </c>
      <c r="O25" s="96">
        <v>0</v>
      </c>
      <c r="P25" s="96">
        <v>0</v>
      </c>
      <c r="Q25" s="96">
        <v>0</v>
      </c>
      <c r="R25" s="96">
        <f t="shared" si="3"/>
        <v>0</v>
      </c>
      <c r="S25" s="96">
        <v>169</v>
      </c>
      <c r="T25" s="96">
        <v>236</v>
      </c>
      <c r="U25" s="96">
        <v>2200</v>
      </c>
      <c r="V25" s="96">
        <f t="shared" si="4"/>
        <v>2605</v>
      </c>
      <c r="W25" s="96">
        <v>712</v>
      </c>
      <c r="X25" s="96">
        <v>1119</v>
      </c>
      <c r="Y25" s="96">
        <v>0</v>
      </c>
      <c r="Z25" s="96">
        <f t="shared" si="5"/>
        <v>1831</v>
      </c>
    </row>
    <row r="26" spans="1:26" ht="15">
      <c r="A26" s="94">
        <v>19</v>
      </c>
      <c r="B26" s="97" t="s">
        <v>73</v>
      </c>
      <c r="C26" s="96">
        <v>168</v>
      </c>
      <c r="D26" s="96">
        <v>4619</v>
      </c>
      <c r="E26" s="96">
        <v>390</v>
      </c>
      <c r="F26" s="96">
        <f t="shared" si="0"/>
        <v>5177</v>
      </c>
      <c r="G26" s="96">
        <v>375</v>
      </c>
      <c r="H26" s="96">
        <v>3196</v>
      </c>
      <c r="I26" s="96">
        <v>4</v>
      </c>
      <c r="J26" s="96">
        <f t="shared" si="1"/>
        <v>3575</v>
      </c>
      <c r="K26" s="96">
        <v>0</v>
      </c>
      <c r="L26" s="96">
        <v>0</v>
      </c>
      <c r="M26" s="96">
        <v>0</v>
      </c>
      <c r="N26" s="96">
        <f t="shared" si="2"/>
        <v>0</v>
      </c>
      <c r="O26" s="96">
        <v>0</v>
      </c>
      <c r="P26" s="96">
        <v>0</v>
      </c>
      <c r="Q26" s="96">
        <v>0</v>
      </c>
      <c r="R26" s="96">
        <f t="shared" si="3"/>
        <v>0</v>
      </c>
      <c r="S26" s="96">
        <v>5</v>
      </c>
      <c r="T26" s="96">
        <v>290</v>
      </c>
      <c r="U26" s="96">
        <v>2003</v>
      </c>
      <c r="V26" s="96">
        <f t="shared" si="4"/>
        <v>2298</v>
      </c>
      <c r="W26" s="96">
        <v>653</v>
      </c>
      <c r="X26" s="96">
        <v>4276</v>
      </c>
      <c r="Y26" s="96">
        <v>27</v>
      </c>
      <c r="Z26" s="96">
        <f t="shared" si="5"/>
        <v>4956</v>
      </c>
    </row>
    <row r="27" spans="1:26" ht="15">
      <c r="A27" s="94">
        <v>20</v>
      </c>
      <c r="B27" s="97" t="s">
        <v>74</v>
      </c>
      <c r="C27" s="96">
        <v>24430</v>
      </c>
      <c r="D27" s="96">
        <v>5095</v>
      </c>
      <c r="E27" s="96">
        <v>645</v>
      </c>
      <c r="F27" s="96">
        <f t="shared" si="0"/>
        <v>30170</v>
      </c>
      <c r="G27" s="96">
        <v>5792</v>
      </c>
      <c r="H27" s="96">
        <v>294</v>
      </c>
      <c r="I27" s="96">
        <v>0</v>
      </c>
      <c r="J27" s="96">
        <f t="shared" si="1"/>
        <v>6086</v>
      </c>
      <c r="K27" s="96">
        <v>0</v>
      </c>
      <c r="L27" s="96">
        <v>0</v>
      </c>
      <c r="M27" s="96">
        <v>0</v>
      </c>
      <c r="N27" s="96">
        <f t="shared" si="2"/>
        <v>0</v>
      </c>
      <c r="O27" s="96">
        <v>0</v>
      </c>
      <c r="P27" s="96">
        <v>0</v>
      </c>
      <c r="Q27" s="96">
        <v>0</v>
      </c>
      <c r="R27" s="96">
        <f t="shared" si="3"/>
        <v>0</v>
      </c>
      <c r="S27" s="96">
        <v>9960</v>
      </c>
      <c r="T27" s="96">
        <v>1928</v>
      </c>
      <c r="U27" s="96">
        <v>2303</v>
      </c>
      <c r="V27" s="96">
        <f t="shared" si="4"/>
        <v>14191</v>
      </c>
      <c r="W27" s="96">
        <v>7730</v>
      </c>
      <c r="X27" s="96">
        <v>4586</v>
      </c>
      <c r="Y27" s="96">
        <v>17</v>
      </c>
      <c r="Z27" s="96">
        <f t="shared" si="5"/>
        <v>12333</v>
      </c>
    </row>
    <row r="28" spans="1:26" ht="15">
      <c r="A28" s="94">
        <v>21</v>
      </c>
      <c r="B28" s="97" t="s">
        <v>75</v>
      </c>
      <c r="C28" s="96">
        <v>3703</v>
      </c>
      <c r="D28" s="96">
        <v>1217</v>
      </c>
      <c r="E28" s="96">
        <v>239</v>
      </c>
      <c r="F28" s="96">
        <f t="shared" si="0"/>
        <v>5159</v>
      </c>
      <c r="G28" s="96">
        <v>639</v>
      </c>
      <c r="H28" s="96">
        <v>145</v>
      </c>
      <c r="I28" s="96">
        <v>0</v>
      </c>
      <c r="J28" s="96">
        <f t="shared" si="1"/>
        <v>784</v>
      </c>
      <c r="K28" s="96">
        <v>0</v>
      </c>
      <c r="L28" s="96">
        <v>0</v>
      </c>
      <c r="M28" s="96">
        <v>0</v>
      </c>
      <c r="N28" s="96">
        <f t="shared" si="2"/>
        <v>0</v>
      </c>
      <c r="O28" s="96">
        <v>0</v>
      </c>
      <c r="P28" s="96">
        <v>0</v>
      </c>
      <c r="Q28" s="96">
        <v>0</v>
      </c>
      <c r="R28" s="96">
        <f t="shared" si="3"/>
        <v>0</v>
      </c>
      <c r="S28" s="96">
        <v>852</v>
      </c>
      <c r="T28" s="96">
        <v>795</v>
      </c>
      <c r="U28" s="96">
        <v>113</v>
      </c>
      <c r="V28" s="96">
        <f t="shared" si="4"/>
        <v>1760</v>
      </c>
      <c r="W28" s="96">
        <v>228</v>
      </c>
      <c r="X28" s="96">
        <v>627</v>
      </c>
      <c r="Y28" s="96">
        <v>0</v>
      </c>
      <c r="Z28" s="96">
        <f t="shared" si="5"/>
        <v>855</v>
      </c>
    </row>
    <row r="29" spans="1:26" ht="15">
      <c r="A29" s="94">
        <v>22</v>
      </c>
      <c r="B29" s="97" t="s">
        <v>76</v>
      </c>
      <c r="C29" s="96">
        <v>550</v>
      </c>
      <c r="D29" s="96">
        <v>1369</v>
      </c>
      <c r="E29" s="96">
        <v>32</v>
      </c>
      <c r="F29" s="96">
        <f t="shared" si="0"/>
        <v>1951</v>
      </c>
      <c r="G29" s="96">
        <v>0</v>
      </c>
      <c r="H29" s="96">
        <v>0</v>
      </c>
      <c r="I29" s="96">
        <v>0</v>
      </c>
      <c r="J29" s="96">
        <f t="shared" si="1"/>
        <v>0</v>
      </c>
      <c r="K29" s="96">
        <v>0</v>
      </c>
      <c r="L29" s="96">
        <v>0</v>
      </c>
      <c r="M29" s="96">
        <v>0</v>
      </c>
      <c r="N29" s="96">
        <f t="shared" si="2"/>
        <v>0</v>
      </c>
      <c r="O29" s="96">
        <v>0</v>
      </c>
      <c r="P29" s="96">
        <v>0</v>
      </c>
      <c r="Q29" s="96">
        <v>0</v>
      </c>
      <c r="R29" s="96">
        <f t="shared" si="3"/>
        <v>0</v>
      </c>
      <c r="S29" s="96">
        <v>20</v>
      </c>
      <c r="T29" s="96">
        <v>452</v>
      </c>
      <c r="U29" s="96">
        <v>1240</v>
      </c>
      <c r="V29" s="96">
        <f t="shared" si="4"/>
        <v>1712</v>
      </c>
      <c r="W29" s="96">
        <v>26</v>
      </c>
      <c r="X29" s="96">
        <v>114</v>
      </c>
      <c r="Y29" s="96">
        <v>13</v>
      </c>
      <c r="Z29" s="96">
        <f t="shared" si="5"/>
        <v>153</v>
      </c>
    </row>
    <row r="30" spans="1:26" ht="15">
      <c r="A30" s="94">
        <v>23</v>
      </c>
      <c r="B30" s="97" t="s">
        <v>77</v>
      </c>
      <c r="C30" s="96">
        <v>240</v>
      </c>
      <c r="D30" s="96">
        <v>5219</v>
      </c>
      <c r="E30" s="96">
        <v>0</v>
      </c>
      <c r="F30" s="96">
        <f t="shared" si="0"/>
        <v>5459</v>
      </c>
      <c r="G30" s="96">
        <v>2</v>
      </c>
      <c r="H30" s="96">
        <v>0</v>
      </c>
      <c r="I30" s="96">
        <v>33</v>
      </c>
      <c r="J30" s="96">
        <f t="shared" si="1"/>
        <v>35</v>
      </c>
      <c r="K30" s="96">
        <v>0</v>
      </c>
      <c r="L30" s="96">
        <v>0</v>
      </c>
      <c r="M30" s="96">
        <v>0</v>
      </c>
      <c r="N30" s="96">
        <f t="shared" si="2"/>
        <v>0</v>
      </c>
      <c r="O30" s="96">
        <v>0</v>
      </c>
      <c r="P30" s="96">
        <v>0</v>
      </c>
      <c r="Q30" s="96">
        <v>0</v>
      </c>
      <c r="R30" s="96">
        <f t="shared" si="3"/>
        <v>0</v>
      </c>
      <c r="S30" s="96">
        <v>2</v>
      </c>
      <c r="T30" s="96">
        <v>220</v>
      </c>
      <c r="U30" s="96">
        <v>160</v>
      </c>
      <c r="V30" s="96">
        <f t="shared" si="4"/>
        <v>382</v>
      </c>
      <c r="W30" s="96">
        <v>177</v>
      </c>
      <c r="X30" s="96">
        <v>4445</v>
      </c>
      <c r="Y30" s="96">
        <v>0</v>
      </c>
      <c r="Z30" s="96">
        <f t="shared" si="5"/>
        <v>4622</v>
      </c>
    </row>
    <row r="31" spans="1:26" ht="15">
      <c r="A31" s="94">
        <v>24</v>
      </c>
      <c r="B31" s="97" t="s">
        <v>78</v>
      </c>
      <c r="C31" s="107">
        <v>2376</v>
      </c>
      <c r="D31" s="107">
        <v>33295</v>
      </c>
      <c r="E31" s="107">
        <v>195</v>
      </c>
      <c r="F31" s="96">
        <f t="shared" si="0"/>
        <v>35866</v>
      </c>
      <c r="G31" s="107">
        <v>841</v>
      </c>
      <c r="H31" s="107">
        <v>98</v>
      </c>
      <c r="I31" s="107">
        <v>24</v>
      </c>
      <c r="J31" s="96">
        <f t="shared" si="1"/>
        <v>963</v>
      </c>
      <c r="K31" s="107">
        <v>0</v>
      </c>
      <c r="L31" s="107">
        <v>0</v>
      </c>
      <c r="M31" s="107">
        <v>0</v>
      </c>
      <c r="N31" s="96">
        <f t="shared" si="2"/>
        <v>0</v>
      </c>
      <c r="O31" s="107">
        <v>0</v>
      </c>
      <c r="P31" s="107">
        <v>0</v>
      </c>
      <c r="Q31" s="107">
        <v>0</v>
      </c>
      <c r="R31" s="96">
        <f t="shared" si="3"/>
        <v>0</v>
      </c>
      <c r="S31" s="107">
        <v>331</v>
      </c>
      <c r="T31" s="107">
        <v>2302</v>
      </c>
      <c r="U31" s="107">
        <v>138</v>
      </c>
      <c r="V31" s="96">
        <f t="shared" si="4"/>
        <v>2771</v>
      </c>
      <c r="W31" s="107">
        <v>2460</v>
      </c>
      <c r="X31" s="107">
        <v>10065</v>
      </c>
      <c r="Y31" s="107">
        <v>101</v>
      </c>
      <c r="Z31" s="96">
        <f t="shared" si="5"/>
        <v>12626</v>
      </c>
    </row>
    <row r="32" spans="1:26" ht="15">
      <c r="A32" s="94">
        <v>25</v>
      </c>
      <c r="B32" s="97" t="s">
        <v>79</v>
      </c>
      <c r="C32" s="93">
        <v>122572</v>
      </c>
      <c r="D32" s="93">
        <v>22133</v>
      </c>
      <c r="E32" s="93">
        <v>898</v>
      </c>
      <c r="F32" s="96">
        <f t="shared" si="0"/>
        <v>145603</v>
      </c>
      <c r="G32" s="93">
        <v>4036</v>
      </c>
      <c r="H32" s="93">
        <v>584</v>
      </c>
      <c r="I32" s="93">
        <v>60</v>
      </c>
      <c r="J32" s="93">
        <f t="shared" si="1"/>
        <v>4680</v>
      </c>
      <c r="K32" s="93">
        <v>0</v>
      </c>
      <c r="L32" s="93">
        <v>0</v>
      </c>
      <c r="M32" s="93">
        <v>0</v>
      </c>
      <c r="N32" s="96">
        <f t="shared" si="2"/>
        <v>0</v>
      </c>
      <c r="O32" s="93">
        <v>49</v>
      </c>
      <c r="P32" s="93">
        <v>42</v>
      </c>
      <c r="Q32" s="93">
        <v>24</v>
      </c>
      <c r="R32" s="96">
        <f t="shared" si="3"/>
        <v>115</v>
      </c>
      <c r="S32" s="93">
        <v>25868</v>
      </c>
      <c r="T32" s="93">
        <v>2525</v>
      </c>
      <c r="U32" s="93">
        <v>1322</v>
      </c>
      <c r="V32" s="96">
        <f t="shared" si="4"/>
        <v>29715</v>
      </c>
      <c r="W32" s="93">
        <v>10519</v>
      </c>
      <c r="X32" s="93">
        <v>7437</v>
      </c>
      <c r="Y32" s="93">
        <v>680</v>
      </c>
      <c r="Z32" s="96">
        <f t="shared" si="5"/>
        <v>18636</v>
      </c>
    </row>
    <row r="33" spans="1:26" ht="15">
      <c r="A33" s="94">
        <v>26</v>
      </c>
      <c r="B33" s="97" t="s">
        <v>80</v>
      </c>
      <c r="C33" s="96">
        <v>2561</v>
      </c>
      <c r="D33" s="96">
        <v>1639</v>
      </c>
      <c r="E33" s="96">
        <v>10</v>
      </c>
      <c r="F33" s="96">
        <f t="shared" si="0"/>
        <v>4210</v>
      </c>
      <c r="G33" s="96">
        <v>15</v>
      </c>
      <c r="H33" s="96">
        <v>0</v>
      </c>
      <c r="I33" s="96">
        <v>0</v>
      </c>
      <c r="J33" s="96">
        <f t="shared" si="1"/>
        <v>15</v>
      </c>
      <c r="K33" s="96">
        <v>0</v>
      </c>
      <c r="L33" s="96">
        <v>0</v>
      </c>
      <c r="M33" s="96">
        <v>0</v>
      </c>
      <c r="N33" s="96">
        <f t="shared" si="2"/>
        <v>0</v>
      </c>
      <c r="O33" s="96">
        <v>0</v>
      </c>
      <c r="P33" s="96">
        <v>0</v>
      </c>
      <c r="Q33" s="96">
        <v>0</v>
      </c>
      <c r="R33" s="96">
        <f t="shared" si="3"/>
        <v>0</v>
      </c>
      <c r="S33" s="96">
        <v>1037</v>
      </c>
      <c r="T33" s="96">
        <v>1486</v>
      </c>
      <c r="U33" s="96">
        <v>916</v>
      </c>
      <c r="V33" s="96">
        <f t="shared" si="4"/>
        <v>3439</v>
      </c>
      <c r="W33" s="96">
        <v>768</v>
      </c>
      <c r="X33" s="96">
        <v>129</v>
      </c>
      <c r="Y33" s="96">
        <v>8</v>
      </c>
      <c r="Z33" s="96">
        <f t="shared" si="5"/>
        <v>905</v>
      </c>
    </row>
    <row r="34" spans="1:26" ht="15">
      <c r="A34" s="94">
        <v>27</v>
      </c>
      <c r="B34" s="97" t="s">
        <v>81</v>
      </c>
      <c r="C34" s="96">
        <v>11</v>
      </c>
      <c r="D34" s="96">
        <v>15</v>
      </c>
      <c r="E34" s="96">
        <v>1420</v>
      </c>
      <c r="F34" s="96">
        <f t="shared" si="0"/>
        <v>1446</v>
      </c>
      <c r="G34" s="96">
        <v>17</v>
      </c>
      <c r="H34" s="96">
        <v>28</v>
      </c>
      <c r="I34" s="96">
        <v>1196</v>
      </c>
      <c r="J34" s="96">
        <f t="shared" si="1"/>
        <v>1241</v>
      </c>
      <c r="K34" s="96">
        <v>0</v>
      </c>
      <c r="L34" s="96">
        <v>21</v>
      </c>
      <c r="M34" s="96">
        <v>0</v>
      </c>
      <c r="N34" s="96">
        <f t="shared" si="2"/>
        <v>21</v>
      </c>
      <c r="O34" s="96">
        <v>6</v>
      </c>
      <c r="P34" s="96">
        <v>19</v>
      </c>
      <c r="Q34" s="96">
        <v>511</v>
      </c>
      <c r="R34" s="96">
        <f t="shared" si="3"/>
        <v>536</v>
      </c>
      <c r="S34" s="96">
        <v>2</v>
      </c>
      <c r="T34" s="96">
        <v>15</v>
      </c>
      <c r="U34" s="96">
        <v>0</v>
      </c>
      <c r="V34" s="96">
        <f t="shared" si="4"/>
        <v>17</v>
      </c>
      <c r="W34" s="96">
        <v>0</v>
      </c>
      <c r="X34" s="96">
        <v>1</v>
      </c>
      <c r="Y34" s="96">
        <v>901</v>
      </c>
      <c r="Z34" s="96">
        <f t="shared" si="5"/>
        <v>902</v>
      </c>
    </row>
    <row r="35" spans="1:26" ht="12.75" customHeight="1">
      <c r="A35" s="94"/>
      <c r="B35" s="108" t="s">
        <v>82</v>
      </c>
      <c r="C35" s="96">
        <v>4</v>
      </c>
      <c r="D35" s="96">
        <v>29</v>
      </c>
      <c r="E35" s="96">
        <v>0</v>
      </c>
      <c r="F35" s="96">
        <f t="shared" si="0"/>
        <v>33</v>
      </c>
      <c r="G35" s="96">
        <v>0</v>
      </c>
      <c r="H35" s="96">
        <v>0</v>
      </c>
      <c r="I35" s="96">
        <v>0</v>
      </c>
      <c r="J35" s="96">
        <f t="shared" si="1"/>
        <v>0</v>
      </c>
      <c r="K35" s="96">
        <v>0</v>
      </c>
      <c r="L35" s="96">
        <v>0</v>
      </c>
      <c r="M35" s="96">
        <v>0</v>
      </c>
      <c r="N35" s="96">
        <f t="shared" si="2"/>
        <v>0</v>
      </c>
      <c r="O35" s="96">
        <v>0</v>
      </c>
      <c r="P35" s="96">
        <v>0</v>
      </c>
      <c r="Q35" s="96">
        <v>0</v>
      </c>
      <c r="R35" s="96">
        <f t="shared" si="3"/>
        <v>0</v>
      </c>
      <c r="S35" s="96">
        <v>22</v>
      </c>
      <c r="T35" s="96">
        <v>68</v>
      </c>
      <c r="U35" s="96">
        <v>7</v>
      </c>
      <c r="V35" s="96">
        <f t="shared" si="4"/>
        <v>97</v>
      </c>
      <c r="W35" s="96">
        <v>80</v>
      </c>
      <c r="X35" s="96">
        <v>335</v>
      </c>
      <c r="Y35" s="96">
        <v>42</v>
      </c>
      <c r="Z35" s="96">
        <f t="shared" si="5"/>
        <v>457</v>
      </c>
    </row>
    <row r="36" spans="1:26" s="54" customFormat="1" ht="25.5">
      <c r="A36" s="94"/>
      <c r="B36" s="108" t="s">
        <v>66</v>
      </c>
      <c r="C36" s="103">
        <v>0</v>
      </c>
      <c r="D36" s="103">
        <v>797</v>
      </c>
      <c r="E36" s="103">
        <v>13</v>
      </c>
      <c r="F36" s="103">
        <f t="shared" si="0"/>
        <v>810</v>
      </c>
      <c r="G36" s="103">
        <v>0</v>
      </c>
      <c r="H36" s="103">
        <v>0</v>
      </c>
      <c r="I36" s="103">
        <v>0</v>
      </c>
      <c r="J36" s="103">
        <f t="shared" si="1"/>
        <v>0</v>
      </c>
      <c r="K36" s="103">
        <v>0</v>
      </c>
      <c r="L36" s="103">
        <v>0</v>
      </c>
      <c r="M36" s="103">
        <v>0</v>
      </c>
      <c r="N36" s="103">
        <f t="shared" si="2"/>
        <v>0</v>
      </c>
      <c r="O36" s="103">
        <v>0</v>
      </c>
      <c r="P36" s="103">
        <v>0</v>
      </c>
      <c r="Q36" s="103">
        <v>0</v>
      </c>
      <c r="R36" s="103">
        <f t="shared" si="3"/>
        <v>0</v>
      </c>
      <c r="S36" s="103">
        <v>0</v>
      </c>
      <c r="T36" s="103">
        <v>4</v>
      </c>
      <c r="U36" s="103">
        <v>0</v>
      </c>
      <c r="V36" s="103">
        <f t="shared" si="4"/>
        <v>4</v>
      </c>
      <c r="W36" s="103">
        <v>0</v>
      </c>
      <c r="X36" s="103">
        <v>144</v>
      </c>
      <c r="Y36" s="103">
        <v>11</v>
      </c>
      <c r="Z36" s="103">
        <f t="shared" si="5"/>
        <v>155</v>
      </c>
    </row>
    <row r="37" spans="1:26" ht="15">
      <c r="A37" s="94">
        <v>28</v>
      </c>
      <c r="B37" s="97" t="s">
        <v>37</v>
      </c>
      <c r="C37" s="96">
        <v>469</v>
      </c>
      <c r="D37" s="96">
        <v>5532</v>
      </c>
      <c r="E37" s="96">
        <v>7</v>
      </c>
      <c r="F37" s="96">
        <f t="shared" si="0"/>
        <v>6008</v>
      </c>
      <c r="G37" s="96">
        <v>227</v>
      </c>
      <c r="H37" s="96">
        <v>17</v>
      </c>
      <c r="I37" s="96">
        <v>53</v>
      </c>
      <c r="J37" s="96">
        <f t="shared" si="1"/>
        <v>297</v>
      </c>
      <c r="K37" s="96">
        <v>0</v>
      </c>
      <c r="L37" s="96">
        <v>18</v>
      </c>
      <c r="M37" s="96">
        <v>0</v>
      </c>
      <c r="N37" s="96">
        <f t="shared" si="2"/>
        <v>18</v>
      </c>
      <c r="O37" s="96">
        <v>82</v>
      </c>
      <c r="P37" s="96">
        <v>10</v>
      </c>
      <c r="Q37" s="96">
        <v>0</v>
      </c>
      <c r="R37" s="96">
        <f t="shared" si="3"/>
        <v>92</v>
      </c>
      <c r="S37" s="96">
        <v>0</v>
      </c>
      <c r="T37" s="96">
        <v>5</v>
      </c>
      <c r="U37" s="96">
        <v>0</v>
      </c>
      <c r="V37" s="96">
        <f t="shared" si="4"/>
        <v>5</v>
      </c>
      <c r="W37" s="96">
        <v>1062</v>
      </c>
      <c r="X37" s="96">
        <v>5546</v>
      </c>
      <c r="Y37" s="96">
        <v>7</v>
      </c>
      <c r="Z37" s="96">
        <f t="shared" si="5"/>
        <v>6615</v>
      </c>
    </row>
    <row r="38" spans="1:26" ht="15">
      <c r="A38" s="94">
        <v>29</v>
      </c>
      <c r="B38" s="97" t="s">
        <v>84</v>
      </c>
      <c r="C38" s="96">
        <v>41</v>
      </c>
      <c r="D38" s="96">
        <v>598</v>
      </c>
      <c r="E38" s="96">
        <v>5</v>
      </c>
      <c r="F38" s="96">
        <f t="shared" si="0"/>
        <v>644</v>
      </c>
      <c r="G38" s="96">
        <v>4</v>
      </c>
      <c r="H38" s="96">
        <v>15</v>
      </c>
      <c r="I38" s="96">
        <v>0</v>
      </c>
      <c r="J38" s="96">
        <f t="shared" si="1"/>
        <v>19</v>
      </c>
      <c r="K38" s="96">
        <v>0</v>
      </c>
      <c r="L38" s="96">
        <v>0</v>
      </c>
      <c r="M38" s="96">
        <v>0</v>
      </c>
      <c r="N38" s="96">
        <f t="shared" si="2"/>
        <v>0</v>
      </c>
      <c r="O38" s="96">
        <v>0</v>
      </c>
      <c r="P38" s="96">
        <v>0</v>
      </c>
      <c r="Q38" s="96">
        <v>529</v>
      </c>
      <c r="R38" s="96">
        <f t="shared" si="3"/>
        <v>529</v>
      </c>
      <c r="S38" s="96">
        <v>13</v>
      </c>
      <c r="T38" s="96">
        <v>150</v>
      </c>
      <c r="U38" s="96">
        <v>35</v>
      </c>
      <c r="V38" s="96">
        <f t="shared" si="4"/>
        <v>198</v>
      </c>
      <c r="W38" s="96">
        <v>5</v>
      </c>
      <c r="X38" s="96">
        <v>378</v>
      </c>
      <c r="Y38" s="96">
        <v>1</v>
      </c>
      <c r="Z38" s="96">
        <f t="shared" si="5"/>
        <v>384</v>
      </c>
    </row>
    <row r="39" spans="1:26" ht="15.75" customHeight="1">
      <c r="A39" s="94">
        <v>30</v>
      </c>
      <c r="B39" s="97" t="s">
        <v>85</v>
      </c>
      <c r="C39" s="96">
        <v>5620</v>
      </c>
      <c r="D39" s="96">
        <v>10501</v>
      </c>
      <c r="E39" s="96">
        <v>121</v>
      </c>
      <c r="F39" s="96">
        <f t="shared" si="0"/>
        <v>16242</v>
      </c>
      <c r="G39" s="96">
        <v>0</v>
      </c>
      <c r="H39" s="96">
        <v>0</v>
      </c>
      <c r="I39" s="96">
        <v>0</v>
      </c>
      <c r="J39" s="96">
        <f t="shared" si="1"/>
        <v>0</v>
      </c>
      <c r="K39" s="96">
        <v>0</v>
      </c>
      <c r="L39" s="96">
        <v>0</v>
      </c>
      <c r="M39" s="96">
        <v>0</v>
      </c>
      <c r="N39" s="96">
        <f t="shared" si="2"/>
        <v>0</v>
      </c>
      <c r="O39" s="96">
        <v>0</v>
      </c>
      <c r="P39" s="96">
        <v>0</v>
      </c>
      <c r="Q39" s="96">
        <v>0</v>
      </c>
      <c r="R39" s="96">
        <f t="shared" si="3"/>
        <v>0</v>
      </c>
      <c r="S39" s="96">
        <v>2336</v>
      </c>
      <c r="T39" s="96">
        <v>3749</v>
      </c>
      <c r="U39" s="96">
        <v>1</v>
      </c>
      <c r="V39" s="96">
        <f t="shared" si="4"/>
        <v>6086</v>
      </c>
      <c r="W39" s="96">
        <v>1390</v>
      </c>
      <c r="X39" s="96">
        <v>7057</v>
      </c>
      <c r="Y39" s="96">
        <v>119</v>
      </c>
      <c r="Z39" s="96">
        <f t="shared" si="5"/>
        <v>8566</v>
      </c>
    </row>
    <row r="40" spans="1:26" ht="15.75" customHeight="1">
      <c r="A40" s="94">
        <v>31</v>
      </c>
      <c r="B40" s="97" t="s">
        <v>86</v>
      </c>
      <c r="C40" s="96">
        <v>179</v>
      </c>
      <c r="D40" s="96">
        <v>3011</v>
      </c>
      <c r="E40" s="96">
        <v>11</v>
      </c>
      <c r="F40" s="96">
        <f t="shared" si="0"/>
        <v>3201</v>
      </c>
      <c r="G40" s="96">
        <v>0</v>
      </c>
      <c r="H40" s="96">
        <v>0</v>
      </c>
      <c r="I40" s="96">
        <v>0</v>
      </c>
      <c r="J40" s="96">
        <f t="shared" si="1"/>
        <v>0</v>
      </c>
      <c r="K40" s="96">
        <v>0</v>
      </c>
      <c r="L40" s="96">
        <v>0</v>
      </c>
      <c r="M40" s="96">
        <v>0</v>
      </c>
      <c r="N40" s="96">
        <f t="shared" si="2"/>
        <v>0</v>
      </c>
      <c r="O40" s="96">
        <v>0</v>
      </c>
      <c r="P40" s="96">
        <v>0</v>
      </c>
      <c r="Q40" s="96">
        <v>0</v>
      </c>
      <c r="R40" s="96">
        <f t="shared" si="3"/>
        <v>0</v>
      </c>
      <c r="S40" s="96">
        <v>4</v>
      </c>
      <c r="T40" s="96">
        <v>119</v>
      </c>
      <c r="U40" s="96">
        <v>0</v>
      </c>
      <c r="V40" s="96">
        <f t="shared" si="4"/>
        <v>123</v>
      </c>
      <c r="W40" s="96">
        <v>224</v>
      </c>
      <c r="X40" s="96">
        <v>2900</v>
      </c>
      <c r="Y40" s="96">
        <v>5</v>
      </c>
      <c r="Z40" s="96">
        <f t="shared" si="5"/>
        <v>3129</v>
      </c>
    </row>
    <row r="41" spans="1:26" ht="15">
      <c r="A41" s="94">
        <v>32</v>
      </c>
      <c r="B41" s="97" t="s">
        <v>87</v>
      </c>
      <c r="C41" s="96">
        <v>234</v>
      </c>
      <c r="D41" s="96">
        <v>13905</v>
      </c>
      <c r="E41" s="96">
        <v>0</v>
      </c>
      <c r="F41" s="96">
        <f t="shared" si="0"/>
        <v>14139</v>
      </c>
      <c r="G41" s="96">
        <v>44</v>
      </c>
      <c r="H41" s="96">
        <v>22</v>
      </c>
      <c r="I41" s="96">
        <v>0</v>
      </c>
      <c r="J41" s="96">
        <f t="shared" si="1"/>
        <v>66</v>
      </c>
      <c r="K41" s="96">
        <v>0</v>
      </c>
      <c r="L41" s="96">
        <v>0</v>
      </c>
      <c r="M41" s="96">
        <v>0</v>
      </c>
      <c r="N41" s="96">
        <f t="shared" si="2"/>
        <v>0</v>
      </c>
      <c r="O41" s="96">
        <v>0</v>
      </c>
      <c r="P41" s="96">
        <v>0</v>
      </c>
      <c r="Q41" s="96">
        <v>0</v>
      </c>
      <c r="R41" s="96">
        <f t="shared" si="3"/>
        <v>0</v>
      </c>
      <c r="S41" s="96">
        <v>15</v>
      </c>
      <c r="T41" s="96">
        <v>697</v>
      </c>
      <c r="U41" s="96">
        <v>0</v>
      </c>
      <c r="V41" s="96">
        <f t="shared" si="4"/>
        <v>712</v>
      </c>
      <c r="W41" s="96">
        <v>208</v>
      </c>
      <c r="X41" s="96">
        <v>1230</v>
      </c>
      <c r="Y41" s="96">
        <v>0</v>
      </c>
      <c r="Z41" s="96">
        <f t="shared" si="5"/>
        <v>1438</v>
      </c>
    </row>
    <row r="42" spans="1:26" ht="15">
      <c r="A42" s="94">
        <v>33</v>
      </c>
      <c r="B42" s="97" t="s">
        <v>88</v>
      </c>
      <c r="C42" s="96">
        <v>598</v>
      </c>
      <c r="D42" s="96">
        <v>3012</v>
      </c>
      <c r="E42" s="96">
        <v>23</v>
      </c>
      <c r="F42" s="96">
        <f t="shared" si="0"/>
        <v>3633</v>
      </c>
      <c r="G42" s="96">
        <v>0</v>
      </c>
      <c r="H42" s="96">
        <v>1</v>
      </c>
      <c r="I42" s="96">
        <v>0</v>
      </c>
      <c r="J42" s="96">
        <f t="shared" si="1"/>
        <v>1</v>
      </c>
      <c r="K42" s="96">
        <v>0</v>
      </c>
      <c r="L42" s="96">
        <v>0</v>
      </c>
      <c r="M42" s="96">
        <v>0</v>
      </c>
      <c r="N42" s="96">
        <f t="shared" si="2"/>
        <v>0</v>
      </c>
      <c r="O42" s="96">
        <v>0</v>
      </c>
      <c r="P42" s="96">
        <v>0</v>
      </c>
      <c r="Q42" s="96">
        <v>0</v>
      </c>
      <c r="R42" s="96">
        <f t="shared" si="3"/>
        <v>0</v>
      </c>
      <c r="S42" s="96">
        <v>235</v>
      </c>
      <c r="T42" s="96">
        <v>607</v>
      </c>
      <c r="U42" s="96">
        <v>0</v>
      </c>
      <c r="V42" s="96">
        <f t="shared" si="4"/>
        <v>842</v>
      </c>
      <c r="W42" s="96">
        <v>472</v>
      </c>
      <c r="X42" s="96">
        <v>2456</v>
      </c>
      <c r="Y42" s="96">
        <v>23</v>
      </c>
      <c r="Z42" s="96">
        <f t="shared" si="5"/>
        <v>2951</v>
      </c>
    </row>
    <row r="43" spans="1:26" ht="15">
      <c r="A43" s="94">
        <v>34</v>
      </c>
      <c r="B43" s="97" t="s">
        <v>89</v>
      </c>
      <c r="C43" s="96">
        <v>216</v>
      </c>
      <c r="D43" s="96">
        <v>616</v>
      </c>
      <c r="E43" s="96">
        <v>58</v>
      </c>
      <c r="F43" s="96">
        <f t="shared" si="0"/>
        <v>890</v>
      </c>
      <c r="G43" s="96">
        <v>0</v>
      </c>
      <c r="H43" s="96">
        <v>43</v>
      </c>
      <c r="I43" s="96">
        <v>0</v>
      </c>
      <c r="J43" s="96">
        <f t="shared" si="1"/>
        <v>43</v>
      </c>
      <c r="K43" s="96">
        <v>0</v>
      </c>
      <c r="L43" s="96">
        <v>0</v>
      </c>
      <c r="M43" s="96">
        <v>0</v>
      </c>
      <c r="N43" s="96">
        <f t="shared" si="2"/>
        <v>0</v>
      </c>
      <c r="O43" s="96">
        <v>0</v>
      </c>
      <c r="P43" s="96">
        <v>0</v>
      </c>
      <c r="Q43" s="96">
        <v>0</v>
      </c>
      <c r="R43" s="96">
        <f t="shared" si="3"/>
        <v>0</v>
      </c>
      <c r="S43" s="96">
        <v>0</v>
      </c>
      <c r="T43" s="96">
        <v>43</v>
      </c>
      <c r="U43" s="96">
        <v>80</v>
      </c>
      <c r="V43" s="96">
        <f t="shared" si="4"/>
        <v>123</v>
      </c>
      <c r="W43" s="96">
        <v>18</v>
      </c>
      <c r="X43" s="96">
        <v>590</v>
      </c>
      <c r="Y43" s="96">
        <v>5</v>
      </c>
      <c r="Z43" s="96">
        <f t="shared" si="5"/>
        <v>613</v>
      </c>
    </row>
    <row r="44" spans="1:26" ht="15">
      <c r="A44" s="94">
        <v>35</v>
      </c>
      <c r="B44" s="97" t="s">
        <v>90</v>
      </c>
      <c r="C44" s="96">
        <v>19729</v>
      </c>
      <c r="D44" s="96">
        <v>6990</v>
      </c>
      <c r="E44" s="96">
        <v>1086</v>
      </c>
      <c r="F44" s="96">
        <f t="shared" si="0"/>
        <v>27805</v>
      </c>
      <c r="G44" s="96">
        <v>160</v>
      </c>
      <c r="H44" s="96">
        <v>36</v>
      </c>
      <c r="I44" s="96">
        <v>7</v>
      </c>
      <c r="J44" s="96">
        <f t="shared" si="1"/>
        <v>203</v>
      </c>
      <c r="K44" s="96">
        <v>0</v>
      </c>
      <c r="L44" s="96">
        <v>0</v>
      </c>
      <c r="M44" s="96">
        <v>0</v>
      </c>
      <c r="N44" s="96">
        <f t="shared" si="2"/>
        <v>0</v>
      </c>
      <c r="O44" s="96">
        <v>0</v>
      </c>
      <c r="P44" s="96">
        <v>0</v>
      </c>
      <c r="Q44" s="96">
        <v>0</v>
      </c>
      <c r="R44" s="96">
        <f t="shared" si="3"/>
        <v>0</v>
      </c>
      <c r="S44" s="96">
        <v>2898</v>
      </c>
      <c r="T44" s="96">
        <v>3481</v>
      </c>
      <c r="U44" s="96">
        <v>1318</v>
      </c>
      <c r="V44" s="96">
        <f t="shared" si="4"/>
        <v>7697</v>
      </c>
      <c r="W44" s="96">
        <v>4643</v>
      </c>
      <c r="X44" s="96">
        <v>6225</v>
      </c>
      <c r="Y44" s="96">
        <v>144</v>
      </c>
      <c r="Z44" s="96">
        <f t="shared" si="5"/>
        <v>11012</v>
      </c>
    </row>
    <row r="45" spans="1:26" ht="15">
      <c r="A45" s="94">
        <v>36</v>
      </c>
      <c r="B45" s="97" t="s">
        <v>92</v>
      </c>
      <c r="C45" s="96">
        <v>55</v>
      </c>
      <c r="D45" s="96">
        <v>1091</v>
      </c>
      <c r="E45" s="96">
        <v>9</v>
      </c>
      <c r="F45" s="96">
        <f t="shared" si="0"/>
        <v>1155</v>
      </c>
      <c r="G45" s="96">
        <v>3</v>
      </c>
      <c r="H45" s="96">
        <v>313</v>
      </c>
      <c r="I45" s="96">
        <v>0</v>
      </c>
      <c r="J45" s="96">
        <f t="shared" si="1"/>
        <v>316</v>
      </c>
      <c r="K45" s="96">
        <v>0</v>
      </c>
      <c r="L45" s="96">
        <v>0</v>
      </c>
      <c r="M45" s="96">
        <v>0</v>
      </c>
      <c r="N45" s="96">
        <f t="shared" si="2"/>
        <v>0</v>
      </c>
      <c r="O45" s="96">
        <v>0</v>
      </c>
      <c r="P45" s="96">
        <v>0</v>
      </c>
      <c r="Q45" s="96">
        <v>0</v>
      </c>
      <c r="R45" s="96">
        <f t="shared" si="3"/>
        <v>0</v>
      </c>
      <c r="S45" s="96">
        <v>6</v>
      </c>
      <c r="T45" s="96">
        <v>601</v>
      </c>
      <c r="U45" s="96">
        <v>3106</v>
      </c>
      <c r="V45" s="96">
        <f t="shared" si="4"/>
        <v>3713</v>
      </c>
      <c r="W45" s="96">
        <v>45</v>
      </c>
      <c r="X45" s="96">
        <v>605</v>
      </c>
      <c r="Y45" s="96">
        <v>5</v>
      </c>
      <c r="Z45" s="96">
        <f t="shared" si="5"/>
        <v>655</v>
      </c>
    </row>
    <row r="46" spans="1:26" ht="15">
      <c r="A46" s="94">
        <v>37</v>
      </c>
      <c r="B46" s="97" t="s">
        <v>93</v>
      </c>
      <c r="C46" s="96">
        <v>88</v>
      </c>
      <c r="D46" s="96">
        <v>118</v>
      </c>
      <c r="E46" s="96">
        <v>178</v>
      </c>
      <c r="F46" s="96">
        <f t="shared" si="0"/>
        <v>384</v>
      </c>
      <c r="G46" s="96">
        <v>0</v>
      </c>
      <c r="H46" s="96">
        <v>0</v>
      </c>
      <c r="I46" s="96">
        <v>0</v>
      </c>
      <c r="J46" s="96">
        <f t="shared" si="1"/>
        <v>0</v>
      </c>
      <c r="K46" s="96">
        <v>0</v>
      </c>
      <c r="L46" s="96">
        <v>0</v>
      </c>
      <c r="M46" s="96">
        <v>0</v>
      </c>
      <c r="N46" s="96">
        <f t="shared" si="2"/>
        <v>0</v>
      </c>
      <c r="O46" s="96">
        <v>0</v>
      </c>
      <c r="P46" s="96">
        <v>0</v>
      </c>
      <c r="Q46" s="96">
        <v>0</v>
      </c>
      <c r="R46" s="96">
        <f t="shared" si="3"/>
        <v>0</v>
      </c>
      <c r="S46" s="96">
        <v>1</v>
      </c>
      <c r="T46" s="96">
        <v>51</v>
      </c>
      <c r="U46" s="96">
        <v>17</v>
      </c>
      <c r="V46" s="96">
        <f t="shared" si="4"/>
        <v>69</v>
      </c>
      <c r="W46" s="96">
        <v>7</v>
      </c>
      <c r="X46" s="96">
        <v>14</v>
      </c>
      <c r="Y46" s="96">
        <v>29</v>
      </c>
      <c r="Z46" s="96">
        <f t="shared" si="5"/>
        <v>50</v>
      </c>
    </row>
    <row r="47" spans="1:26" ht="15">
      <c r="A47" s="94">
        <v>38</v>
      </c>
      <c r="B47" s="97" t="s">
        <v>94</v>
      </c>
      <c r="C47" s="96">
        <v>832</v>
      </c>
      <c r="D47" s="96">
        <v>1965</v>
      </c>
      <c r="E47" s="96">
        <v>17</v>
      </c>
      <c r="F47" s="96">
        <f t="shared" si="0"/>
        <v>2814</v>
      </c>
      <c r="G47" s="96">
        <v>11</v>
      </c>
      <c r="H47" s="96">
        <v>45</v>
      </c>
      <c r="I47" s="96">
        <v>193</v>
      </c>
      <c r="J47" s="96">
        <f t="shared" si="1"/>
        <v>249</v>
      </c>
      <c r="K47" s="96">
        <v>0</v>
      </c>
      <c r="L47" s="96">
        <v>0</v>
      </c>
      <c r="M47" s="96">
        <v>0</v>
      </c>
      <c r="N47" s="96">
        <f t="shared" si="2"/>
        <v>0</v>
      </c>
      <c r="O47" s="96">
        <v>0</v>
      </c>
      <c r="P47" s="96">
        <v>0</v>
      </c>
      <c r="Q47" s="96">
        <v>0</v>
      </c>
      <c r="R47" s="96">
        <f t="shared" si="3"/>
        <v>0</v>
      </c>
      <c r="S47" s="96">
        <v>152</v>
      </c>
      <c r="T47" s="96">
        <v>175</v>
      </c>
      <c r="U47" s="96">
        <v>2425</v>
      </c>
      <c r="V47" s="96">
        <f t="shared" si="4"/>
        <v>2752</v>
      </c>
      <c r="W47" s="96">
        <v>723</v>
      </c>
      <c r="X47" s="96">
        <v>2097</v>
      </c>
      <c r="Y47" s="96">
        <v>0</v>
      </c>
      <c r="Z47" s="96">
        <f t="shared" si="5"/>
        <v>2820</v>
      </c>
    </row>
    <row r="48" spans="1:26" s="55" customFormat="1" ht="12.75">
      <c r="A48" s="94"/>
      <c r="B48" s="109" t="s">
        <v>46</v>
      </c>
      <c r="C48" s="34">
        <f>SUM(C30:C47,C6:C29)</f>
        <v>330919</v>
      </c>
      <c r="D48" s="34">
        <f>SUM(D30:D47,D6:D29)</f>
        <v>248657</v>
      </c>
      <c r="E48" s="34">
        <f>SUM(E30:E47,E6:E29)</f>
        <v>10092</v>
      </c>
      <c r="F48" s="34">
        <f>SUM(C48:E48)</f>
        <v>589668</v>
      </c>
      <c r="G48" s="34">
        <f>SUM(G8:G47,G6)</f>
        <v>19394</v>
      </c>
      <c r="H48" s="34">
        <f>SUM(H8:H47,H6)</f>
        <v>8471</v>
      </c>
      <c r="I48" s="34">
        <f>SUM(I8:I47,I6)</f>
        <v>5272</v>
      </c>
      <c r="J48" s="34">
        <f t="shared" si="1"/>
        <v>33137</v>
      </c>
      <c r="K48" s="34">
        <f>SUM(K8:K47,K6)</f>
        <v>27</v>
      </c>
      <c r="L48" s="34">
        <f>SUM(L8:L47,L6)</f>
        <v>400</v>
      </c>
      <c r="M48" s="34">
        <f>SUM(M30:M47,M7:M29,M6)</f>
        <v>2528</v>
      </c>
      <c r="N48" s="34">
        <f t="shared" si="2"/>
        <v>2955</v>
      </c>
      <c r="O48" s="34">
        <f>SUM(O8:O47,O6)</f>
        <v>1335</v>
      </c>
      <c r="P48" s="34">
        <f>SUM(P8:P47,P6)</f>
        <v>3413</v>
      </c>
      <c r="Q48" s="34">
        <f>SUM(Q30:Q47,Q6:Q29)</f>
        <v>2980</v>
      </c>
      <c r="R48" s="34">
        <f t="shared" si="3"/>
        <v>7728</v>
      </c>
      <c r="S48" s="34">
        <f>SUM(S8:S47,S6)</f>
        <v>59655</v>
      </c>
      <c r="T48" s="34">
        <f>SUM(T8:T47,T6)</f>
        <v>68785</v>
      </c>
      <c r="U48" s="34">
        <f>SUM(U30:U47,U6:U29)</f>
        <v>70551</v>
      </c>
      <c r="V48" s="34">
        <f t="shared" si="4"/>
        <v>198991</v>
      </c>
      <c r="W48" s="34">
        <f>SUM(W8:W47,W6)</f>
        <v>55766</v>
      </c>
      <c r="X48" s="34">
        <f>SUM(X8:X47,X6)</f>
        <v>156887</v>
      </c>
      <c r="Y48" s="34">
        <f>SUM(Y30:Y47,Y6:Y29)</f>
        <v>11572</v>
      </c>
      <c r="Z48" s="34">
        <f>SUM(Z30:Z47,Z6:Z29)</f>
        <v>224225</v>
      </c>
    </row>
    <row r="49" ht="12.75" customHeight="1"/>
    <row r="50" ht="15">
      <c r="A50" s="55"/>
    </row>
    <row r="51" spans="1:22" s="55" customFormat="1" ht="15.75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</row>
    <row r="53" s="56" customFormat="1" ht="12.75"/>
    <row r="54" s="54" customFormat="1" ht="15"/>
    <row r="55" s="56" customFormat="1" ht="12.75"/>
    <row r="56" s="56" customFormat="1" ht="12.75"/>
    <row r="59" s="56" customFormat="1" ht="12.75"/>
  </sheetData>
  <sheetProtection/>
  <mergeCells count="12">
    <mergeCell ref="O4:R4"/>
    <mergeCell ref="S4:V4"/>
    <mergeCell ref="W4:Z4"/>
    <mergeCell ref="A1:D1"/>
    <mergeCell ref="A51:V51"/>
    <mergeCell ref="A2:Z2"/>
    <mergeCell ref="A3:A5"/>
    <mergeCell ref="B3:B5"/>
    <mergeCell ref="C3:Z3"/>
    <mergeCell ref="C4:F4"/>
    <mergeCell ref="G4:J4"/>
    <mergeCell ref="K4:N4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C1">
      <pane ySplit="5" topLeftCell="A6" activePane="bottomLeft" state="frozen"/>
      <selection pane="topLeft" activeCell="A1" sqref="A1"/>
      <selection pane="bottomLeft" activeCell="B3" sqref="B3:B5"/>
    </sheetView>
  </sheetViews>
  <sheetFormatPr defaultColWidth="7.7109375" defaultRowHeight="15"/>
  <cols>
    <col min="1" max="1" width="3.28125" style="6" customWidth="1"/>
    <col min="2" max="2" width="18.8515625" style="6" customWidth="1"/>
    <col min="3" max="4" width="7.57421875" style="6" customWidth="1"/>
    <col min="5" max="5" width="7.7109375" style="6" customWidth="1"/>
    <col min="6" max="6" width="6.57421875" style="6" customWidth="1"/>
    <col min="7" max="7" width="7.00390625" style="6" customWidth="1"/>
    <col min="8" max="8" width="6.8515625" style="6" customWidth="1"/>
    <col min="9" max="9" width="5.28125" style="6" customWidth="1"/>
    <col min="10" max="10" width="5.00390625" style="6" customWidth="1"/>
    <col min="11" max="12" width="6.00390625" style="6" customWidth="1"/>
    <col min="13" max="13" width="6.140625" style="6" customWidth="1"/>
    <col min="14" max="14" width="6.00390625" style="6" customWidth="1"/>
    <col min="15" max="15" width="6.8515625" style="6" customWidth="1"/>
    <col min="16" max="16" width="7.8515625" style="6" customWidth="1"/>
    <col min="17" max="17" width="8.57421875" style="6" customWidth="1"/>
    <col min="18" max="18" width="7.7109375" style="6" customWidth="1"/>
    <col min="19" max="20" width="8.28125" style="6" customWidth="1"/>
    <col min="21" max="251" width="9.140625" style="6" customWidth="1"/>
    <col min="252" max="252" width="3.28125" style="6" customWidth="1"/>
    <col min="253" max="253" width="18.8515625" style="6" customWidth="1"/>
    <col min="254" max="255" width="7.57421875" style="6" customWidth="1"/>
    <col min="256" max="16384" width="7.7109375" style="6" customWidth="1"/>
  </cols>
  <sheetData>
    <row r="1" spans="1:20" ht="15.75" customHeight="1">
      <c r="A1" s="207" t="s">
        <v>99</v>
      </c>
      <c r="B1" s="207"/>
      <c r="C1" s="207"/>
      <c r="D1" s="20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39.75" customHeight="1" thickBot="1">
      <c r="A2" s="240" t="s">
        <v>167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ht="15" customHeight="1">
      <c r="A3" s="242" t="s">
        <v>12</v>
      </c>
      <c r="B3" s="245" t="s">
        <v>13</v>
      </c>
      <c r="C3" s="248" t="s">
        <v>0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9"/>
    </row>
    <row r="4" spans="1:20" ht="15" customHeight="1">
      <c r="A4" s="243"/>
      <c r="B4" s="246"/>
      <c r="C4" s="236" t="s">
        <v>5</v>
      </c>
      <c r="D4" s="236"/>
      <c r="E4" s="236"/>
      <c r="F4" s="236" t="s">
        <v>6</v>
      </c>
      <c r="G4" s="236"/>
      <c r="H4" s="236"/>
      <c r="I4" s="236" t="s">
        <v>7</v>
      </c>
      <c r="J4" s="236"/>
      <c r="K4" s="236"/>
      <c r="L4" s="236" t="s">
        <v>8</v>
      </c>
      <c r="M4" s="236"/>
      <c r="N4" s="236"/>
      <c r="O4" s="235" t="s">
        <v>9</v>
      </c>
      <c r="P4" s="235"/>
      <c r="Q4" s="235"/>
      <c r="R4" s="236" t="s">
        <v>10</v>
      </c>
      <c r="S4" s="236"/>
      <c r="T4" s="237"/>
    </row>
    <row r="5" spans="1:20" ht="15.75" thickBot="1">
      <c r="A5" s="244"/>
      <c r="B5" s="247"/>
      <c r="C5" s="140" t="s">
        <v>14</v>
      </c>
      <c r="D5" s="140" t="s">
        <v>15</v>
      </c>
      <c r="E5" s="140" t="s">
        <v>16</v>
      </c>
      <c r="F5" s="140" t="s">
        <v>14</v>
      </c>
      <c r="G5" s="140" t="s">
        <v>15</v>
      </c>
      <c r="H5" s="140" t="s">
        <v>16</v>
      </c>
      <c r="I5" s="140" t="s">
        <v>14</v>
      </c>
      <c r="J5" s="140" t="s">
        <v>15</v>
      </c>
      <c r="K5" s="140" t="s">
        <v>16</v>
      </c>
      <c r="L5" s="140" t="s">
        <v>14</v>
      </c>
      <c r="M5" s="140" t="s">
        <v>15</v>
      </c>
      <c r="N5" s="140" t="s">
        <v>16</v>
      </c>
      <c r="O5" s="140" t="s">
        <v>14</v>
      </c>
      <c r="P5" s="140" t="s">
        <v>15</v>
      </c>
      <c r="Q5" s="140" t="s">
        <v>16</v>
      </c>
      <c r="R5" s="140" t="s">
        <v>14</v>
      </c>
      <c r="S5" s="140" t="s">
        <v>15</v>
      </c>
      <c r="T5" s="141" t="s">
        <v>16</v>
      </c>
    </row>
    <row r="6" spans="1:20" ht="15">
      <c r="A6" s="19">
        <v>1</v>
      </c>
      <c r="B6" s="20" t="s">
        <v>17</v>
      </c>
      <c r="C6" s="21">
        <v>14555</v>
      </c>
      <c r="D6" s="21">
        <v>65488</v>
      </c>
      <c r="E6" s="21">
        <f>SUM(C6:D6)</f>
        <v>80043</v>
      </c>
      <c r="F6" s="21">
        <v>5</v>
      </c>
      <c r="G6" s="21">
        <v>115</v>
      </c>
      <c r="H6" s="21">
        <f>SUM(F6:G6)</f>
        <v>120</v>
      </c>
      <c r="I6" s="21">
        <v>0</v>
      </c>
      <c r="J6" s="21">
        <v>0</v>
      </c>
      <c r="K6" s="21">
        <f>SUM(I6:J6)</f>
        <v>0</v>
      </c>
      <c r="L6" s="21">
        <v>0</v>
      </c>
      <c r="M6" s="21">
        <v>0</v>
      </c>
      <c r="N6" s="21">
        <f>SUM(L6:M6)</f>
        <v>0</v>
      </c>
      <c r="O6" s="21">
        <v>238</v>
      </c>
      <c r="P6" s="21">
        <v>5567</v>
      </c>
      <c r="Q6" s="21">
        <f>SUM(O6:P6)</f>
        <v>5805</v>
      </c>
      <c r="R6" s="21">
        <v>3005</v>
      </c>
      <c r="S6" s="21">
        <v>35768</v>
      </c>
      <c r="T6" s="22">
        <f>SUM(R6:S6)</f>
        <v>38773</v>
      </c>
    </row>
    <row r="7" spans="1:20" ht="15">
      <c r="A7" s="7">
        <v>2</v>
      </c>
      <c r="B7" s="10" t="s">
        <v>18</v>
      </c>
      <c r="C7" s="11">
        <v>16011</v>
      </c>
      <c r="D7" s="11">
        <v>12054</v>
      </c>
      <c r="E7" s="8">
        <f aca="true" t="shared" si="0" ref="E7:E34">SUM(C7:D7)</f>
        <v>28065</v>
      </c>
      <c r="F7" s="11">
        <v>0</v>
      </c>
      <c r="G7" s="11">
        <v>0</v>
      </c>
      <c r="H7" s="8">
        <f aca="true" t="shared" si="1" ref="H7:H34">SUM(F7:G7)</f>
        <v>0</v>
      </c>
      <c r="I7" s="11">
        <v>0</v>
      </c>
      <c r="J7" s="11">
        <v>0</v>
      </c>
      <c r="K7" s="8">
        <f aca="true" t="shared" si="2" ref="K7:K34">SUM(I7:J7)</f>
        <v>0</v>
      </c>
      <c r="L7" s="11">
        <v>0</v>
      </c>
      <c r="M7" s="11">
        <v>0</v>
      </c>
      <c r="N7" s="8">
        <f aca="true" t="shared" si="3" ref="N7:N34">SUM(L7:M7)</f>
        <v>0</v>
      </c>
      <c r="O7" s="11">
        <v>3338</v>
      </c>
      <c r="P7" s="11">
        <v>560</v>
      </c>
      <c r="Q7" s="8">
        <f aca="true" t="shared" si="4" ref="Q7:Q34">SUM(O7:P7)</f>
        <v>3898</v>
      </c>
      <c r="R7" s="11">
        <v>3896</v>
      </c>
      <c r="S7" s="11">
        <v>5250</v>
      </c>
      <c r="T7" s="9">
        <f aca="true" t="shared" si="5" ref="T7:T34">SUM(R7:S7)</f>
        <v>9146</v>
      </c>
    </row>
    <row r="8" spans="1:20" ht="15">
      <c r="A8" s="7">
        <v>3</v>
      </c>
      <c r="B8" s="10" t="s">
        <v>19</v>
      </c>
      <c r="C8" s="11">
        <v>637</v>
      </c>
      <c r="D8" s="11">
        <v>5355</v>
      </c>
      <c r="E8" s="8">
        <f t="shared" si="0"/>
        <v>5992</v>
      </c>
      <c r="F8" s="11">
        <v>269</v>
      </c>
      <c r="G8" s="11">
        <v>155</v>
      </c>
      <c r="H8" s="8">
        <f t="shared" si="1"/>
        <v>424</v>
      </c>
      <c r="I8" s="11">
        <v>0</v>
      </c>
      <c r="J8" s="11">
        <v>0</v>
      </c>
      <c r="K8" s="8">
        <f t="shared" si="2"/>
        <v>0</v>
      </c>
      <c r="L8" s="11">
        <v>0</v>
      </c>
      <c r="M8" s="11">
        <v>0</v>
      </c>
      <c r="N8" s="8">
        <f t="shared" si="3"/>
        <v>0</v>
      </c>
      <c r="O8" s="11">
        <v>333</v>
      </c>
      <c r="P8" s="11">
        <v>152</v>
      </c>
      <c r="Q8" s="8">
        <f t="shared" si="4"/>
        <v>485</v>
      </c>
      <c r="R8" s="11">
        <v>449</v>
      </c>
      <c r="S8" s="11">
        <v>2890</v>
      </c>
      <c r="T8" s="9">
        <f t="shared" si="5"/>
        <v>3339</v>
      </c>
    </row>
    <row r="9" spans="1:20" ht="15">
      <c r="A9" s="7">
        <v>4</v>
      </c>
      <c r="B9" s="10" t="s">
        <v>20</v>
      </c>
      <c r="C9" s="11">
        <v>11021</v>
      </c>
      <c r="D9" s="11">
        <v>9463</v>
      </c>
      <c r="E9" s="8">
        <f t="shared" si="0"/>
        <v>20484</v>
      </c>
      <c r="F9" s="11">
        <v>275</v>
      </c>
      <c r="G9" s="11">
        <v>433</v>
      </c>
      <c r="H9" s="8">
        <f t="shared" si="1"/>
        <v>708</v>
      </c>
      <c r="I9" s="11">
        <v>2</v>
      </c>
      <c r="J9" s="11">
        <v>241</v>
      </c>
      <c r="K9" s="8">
        <f t="shared" si="2"/>
        <v>243</v>
      </c>
      <c r="L9" s="11">
        <v>8</v>
      </c>
      <c r="M9" s="11">
        <v>170</v>
      </c>
      <c r="N9" s="8">
        <f t="shared" si="3"/>
        <v>178</v>
      </c>
      <c r="O9" s="11">
        <v>99</v>
      </c>
      <c r="P9" s="11">
        <v>2315</v>
      </c>
      <c r="Q9" s="8">
        <f t="shared" si="4"/>
        <v>2414</v>
      </c>
      <c r="R9" s="11">
        <v>2012</v>
      </c>
      <c r="S9" s="11">
        <v>4298</v>
      </c>
      <c r="T9" s="9">
        <f t="shared" si="5"/>
        <v>6310</v>
      </c>
    </row>
    <row r="10" spans="1:20" ht="15">
      <c r="A10" s="7">
        <v>5</v>
      </c>
      <c r="B10" s="10" t="s">
        <v>21</v>
      </c>
      <c r="C10" s="11">
        <v>22371</v>
      </c>
      <c r="D10" s="11">
        <v>8921</v>
      </c>
      <c r="E10" s="8">
        <f t="shared" si="0"/>
        <v>31292</v>
      </c>
      <c r="F10" s="11">
        <v>825</v>
      </c>
      <c r="G10" s="11">
        <v>1338</v>
      </c>
      <c r="H10" s="8">
        <f t="shared" si="1"/>
        <v>2163</v>
      </c>
      <c r="I10" s="11">
        <v>0</v>
      </c>
      <c r="J10" s="11">
        <v>0</v>
      </c>
      <c r="K10" s="8">
        <f t="shared" si="2"/>
        <v>0</v>
      </c>
      <c r="L10" s="11">
        <v>0</v>
      </c>
      <c r="M10" s="11">
        <v>0</v>
      </c>
      <c r="N10" s="8">
        <f t="shared" si="3"/>
        <v>0</v>
      </c>
      <c r="O10" s="11">
        <v>597</v>
      </c>
      <c r="P10" s="11">
        <v>1497</v>
      </c>
      <c r="Q10" s="8">
        <f t="shared" si="4"/>
        <v>2094</v>
      </c>
      <c r="R10" s="11">
        <v>17876</v>
      </c>
      <c r="S10" s="11">
        <v>2608</v>
      </c>
      <c r="T10" s="9">
        <f t="shared" si="5"/>
        <v>20484</v>
      </c>
    </row>
    <row r="11" spans="1:20" ht="15">
      <c r="A11" s="7">
        <v>6</v>
      </c>
      <c r="B11" s="10" t="s">
        <v>22</v>
      </c>
      <c r="C11" s="11">
        <v>5139</v>
      </c>
      <c r="D11" s="11">
        <v>2724</v>
      </c>
      <c r="E11" s="8">
        <f t="shared" si="0"/>
        <v>7863</v>
      </c>
      <c r="F11" s="11">
        <v>66</v>
      </c>
      <c r="G11" s="11">
        <v>81</v>
      </c>
      <c r="H11" s="8">
        <f t="shared" si="1"/>
        <v>147</v>
      </c>
      <c r="I11" s="11">
        <v>0</v>
      </c>
      <c r="J11" s="11">
        <v>0</v>
      </c>
      <c r="K11" s="8">
        <f t="shared" si="2"/>
        <v>0</v>
      </c>
      <c r="L11" s="11">
        <v>0</v>
      </c>
      <c r="M11" s="11">
        <v>0</v>
      </c>
      <c r="N11" s="8">
        <f t="shared" si="3"/>
        <v>0</v>
      </c>
      <c r="O11" s="11">
        <v>142</v>
      </c>
      <c r="P11" s="11">
        <v>112</v>
      </c>
      <c r="Q11" s="8">
        <f t="shared" si="4"/>
        <v>254</v>
      </c>
      <c r="R11" s="11">
        <v>285</v>
      </c>
      <c r="S11" s="11">
        <v>1427</v>
      </c>
      <c r="T11" s="9">
        <f t="shared" si="5"/>
        <v>1712</v>
      </c>
    </row>
    <row r="12" spans="1:20" ht="15">
      <c r="A12" s="7">
        <v>7</v>
      </c>
      <c r="B12" s="10" t="s">
        <v>23</v>
      </c>
      <c r="C12" s="11">
        <v>61871</v>
      </c>
      <c r="D12" s="11">
        <v>4529</v>
      </c>
      <c r="E12" s="8">
        <f t="shared" si="0"/>
        <v>66400</v>
      </c>
      <c r="F12" s="11">
        <v>2987</v>
      </c>
      <c r="G12" s="11">
        <v>35</v>
      </c>
      <c r="H12" s="8">
        <f t="shared" si="1"/>
        <v>3022</v>
      </c>
      <c r="I12" s="11">
        <v>212</v>
      </c>
      <c r="J12" s="11">
        <v>0</v>
      </c>
      <c r="K12" s="8">
        <f t="shared" si="2"/>
        <v>212</v>
      </c>
      <c r="L12" s="11">
        <v>426</v>
      </c>
      <c r="M12" s="11">
        <v>9</v>
      </c>
      <c r="N12" s="8">
        <f t="shared" si="3"/>
        <v>435</v>
      </c>
      <c r="O12" s="11">
        <v>15580</v>
      </c>
      <c r="P12" s="11">
        <v>924</v>
      </c>
      <c r="Q12" s="8">
        <f t="shared" si="4"/>
        <v>16504</v>
      </c>
      <c r="R12" s="11">
        <v>16724</v>
      </c>
      <c r="S12" s="11">
        <v>2376</v>
      </c>
      <c r="T12" s="9">
        <f t="shared" si="5"/>
        <v>19100</v>
      </c>
    </row>
    <row r="13" spans="1:20" ht="15">
      <c r="A13" s="7">
        <v>8</v>
      </c>
      <c r="B13" s="10" t="s">
        <v>24</v>
      </c>
      <c r="C13" s="11">
        <v>3534</v>
      </c>
      <c r="D13" s="11">
        <v>871</v>
      </c>
      <c r="E13" s="8">
        <f t="shared" si="0"/>
        <v>4405</v>
      </c>
      <c r="F13" s="11">
        <v>264</v>
      </c>
      <c r="G13" s="11">
        <v>368</v>
      </c>
      <c r="H13" s="8">
        <f t="shared" si="1"/>
        <v>632</v>
      </c>
      <c r="I13" s="11">
        <v>0</v>
      </c>
      <c r="J13" s="11">
        <v>0</v>
      </c>
      <c r="K13" s="8">
        <f t="shared" si="2"/>
        <v>0</v>
      </c>
      <c r="L13" s="11">
        <v>0</v>
      </c>
      <c r="M13" s="11">
        <v>0</v>
      </c>
      <c r="N13" s="8">
        <f t="shared" si="3"/>
        <v>0</v>
      </c>
      <c r="O13" s="11">
        <v>604</v>
      </c>
      <c r="P13" s="11">
        <v>729</v>
      </c>
      <c r="Q13" s="8">
        <f t="shared" si="4"/>
        <v>1333</v>
      </c>
      <c r="R13" s="11">
        <v>1561</v>
      </c>
      <c r="S13" s="11">
        <v>2056</v>
      </c>
      <c r="T13" s="9">
        <f t="shared" si="5"/>
        <v>3617</v>
      </c>
    </row>
    <row r="14" spans="1:20" ht="15">
      <c r="A14" s="7">
        <v>9</v>
      </c>
      <c r="B14" s="10" t="s">
        <v>25</v>
      </c>
      <c r="C14" s="11">
        <v>485</v>
      </c>
      <c r="D14" s="11">
        <v>1026</v>
      </c>
      <c r="E14" s="8">
        <f t="shared" si="0"/>
        <v>1511</v>
      </c>
      <c r="F14" s="11">
        <v>0</v>
      </c>
      <c r="G14" s="11">
        <v>3</v>
      </c>
      <c r="H14" s="8">
        <f t="shared" si="1"/>
        <v>3</v>
      </c>
      <c r="I14" s="11">
        <v>0</v>
      </c>
      <c r="J14" s="11">
        <v>0</v>
      </c>
      <c r="K14" s="8">
        <f t="shared" si="2"/>
        <v>0</v>
      </c>
      <c r="L14" s="11">
        <v>0</v>
      </c>
      <c r="M14" s="11">
        <v>0</v>
      </c>
      <c r="N14" s="8">
        <f t="shared" si="3"/>
        <v>0</v>
      </c>
      <c r="O14" s="11">
        <v>61</v>
      </c>
      <c r="P14" s="11">
        <v>3835</v>
      </c>
      <c r="Q14" s="8">
        <f t="shared" si="4"/>
        <v>3896</v>
      </c>
      <c r="R14" s="11">
        <v>94</v>
      </c>
      <c r="S14" s="11">
        <v>195</v>
      </c>
      <c r="T14" s="9">
        <f t="shared" si="5"/>
        <v>289</v>
      </c>
    </row>
    <row r="15" spans="1:20" ht="15">
      <c r="A15" s="7">
        <v>10</v>
      </c>
      <c r="B15" s="10" t="s">
        <v>26</v>
      </c>
      <c r="C15" s="11">
        <v>39544</v>
      </c>
      <c r="D15" s="11">
        <v>43252</v>
      </c>
      <c r="E15" s="8">
        <f t="shared" si="0"/>
        <v>82796</v>
      </c>
      <c r="F15" s="11">
        <v>13489</v>
      </c>
      <c r="G15" s="11">
        <v>1631</v>
      </c>
      <c r="H15" s="8">
        <f t="shared" si="1"/>
        <v>15120</v>
      </c>
      <c r="I15" s="12">
        <v>16</v>
      </c>
      <c r="J15" s="11">
        <v>31</v>
      </c>
      <c r="K15" s="8">
        <f t="shared" si="2"/>
        <v>47</v>
      </c>
      <c r="L15" s="11">
        <v>914</v>
      </c>
      <c r="M15" s="11">
        <v>207</v>
      </c>
      <c r="N15" s="8">
        <f t="shared" si="3"/>
        <v>1121</v>
      </c>
      <c r="O15" s="11">
        <v>20</v>
      </c>
      <c r="P15" s="11">
        <v>27</v>
      </c>
      <c r="Q15" s="8">
        <f t="shared" si="4"/>
        <v>47</v>
      </c>
      <c r="R15" s="11">
        <v>2892</v>
      </c>
      <c r="S15" s="11">
        <v>19742</v>
      </c>
      <c r="T15" s="9">
        <f t="shared" si="5"/>
        <v>22634</v>
      </c>
    </row>
    <row r="16" spans="1:20" ht="15">
      <c r="A16" s="7">
        <v>11</v>
      </c>
      <c r="B16" s="10" t="s">
        <v>27</v>
      </c>
      <c r="C16" s="11">
        <v>6761</v>
      </c>
      <c r="D16" s="11">
        <v>6298</v>
      </c>
      <c r="E16" s="8">
        <f t="shared" si="0"/>
        <v>13059</v>
      </c>
      <c r="F16" s="11">
        <v>0</v>
      </c>
      <c r="G16" s="11">
        <v>0</v>
      </c>
      <c r="H16" s="8">
        <f t="shared" si="1"/>
        <v>0</v>
      </c>
      <c r="I16" s="11">
        <v>0</v>
      </c>
      <c r="J16" s="11">
        <v>0</v>
      </c>
      <c r="K16" s="8">
        <f t="shared" si="2"/>
        <v>0</v>
      </c>
      <c r="L16" s="11">
        <v>0</v>
      </c>
      <c r="M16" s="11">
        <v>0</v>
      </c>
      <c r="N16" s="8">
        <f t="shared" si="3"/>
        <v>0</v>
      </c>
      <c r="O16" s="11">
        <v>0</v>
      </c>
      <c r="P16" s="11">
        <v>32</v>
      </c>
      <c r="Q16" s="8">
        <f t="shared" si="4"/>
        <v>32</v>
      </c>
      <c r="R16" s="11">
        <v>2277</v>
      </c>
      <c r="S16" s="11">
        <v>5538</v>
      </c>
      <c r="T16" s="9">
        <f t="shared" si="5"/>
        <v>7815</v>
      </c>
    </row>
    <row r="17" spans="1:20" ht="15">
      <c r="A17" s="7">
        <v>12</v>
      </c>
      <c r="B17" s="10" t="s">
        <v>28</v>
      </c>
      <c r="C17" s="11">
        <v>43161</v>
      </c>
      <c r="D17" s="11">
        <v>19399</v>
      </c>
      <c r="E17" s="8">
        <f t="shared" si="0"/>
        <v>62560</v>
      </c>
      <c r="F17" s="11">
        <v>7996</v>
      </c>
      <c r="G17" s="11">
        <v>3877</v>
      </c>
      <c r="H17" s="8">
        <f t="shared" si="1"/>
        <v>11873</v>
      </c>
      <c r="I17" s="11">
        <v>7</v>
      </c>
      <c r="J17" s="11">
        <v>181</v>
      </c>
      <c r="K17" s="8">
        <f t="shared" si="2"/>
        <v>188</v>
      </c>
      <c r="L17" s="11">
        <v>982</v>
      </c>
      <c r="M17" s="11">
        <v>345</v>
      </c>
      <c r="N17" s="8">
        <f t="shared" si="3"/>
        <v>1327</v>
      </c>
      <c r="O17" s="11">
        <v>6176</v>
      </c>
      <c r="P17" s="11">
        <v>7344</v>
      </c>
      <c r="Q17" s="8">
        <f t="shared" si="4"/>
        <v>13520</v>
      </c>
      <c r="R17" s="11">
        <v>6474</v>
      </c>
      <c r="S17" s="11">
        <v>17912</v>
      </c>
      <c r="T17" s="9">
        <f t="shared" si="5"/>
        <v>24386</v>
      </c>
    </row>
    <row r="18" spans="1:20" ht="15">
      <c r="A18" s="7">
        <v>13</v>
      </c>
      <c r="B18" s="10" t="s">
        <v>29</v>
      </c>
      <c r="C18" s="11">
        <v>274</v>
      </c>
      <c r="D18" s="11">
        <v>215</v>
      </c>
      <c r="E18" s="8">
        <f t="shared" si="0"/>
        <v>489</v>
      </c>
      <c r="F18" s="11">
        <v>16</v>
      </c>
      <c r="G18" s="11">
        <v>84</v>
      </c>
      <c r="H18" s="8">
        <f t="shared" si="1"/>
        <v>100</v>
      </c>
      <c r="I18" s="11">
        <v>0</v>
      </c>
      <c r="J18" s="11">
        <v>0</v>
      </c>
      <c r="K18" s="8">
        <f t="shared" si="2"/>
        <v>0</v>
      </c>
      <c r="L18" s="11">
        <v>0</v>
      </c>
      <c r="M18" s="11">
        <v>0</v>
      </c>
      <c r="N18" s="8">
        <f t="shared" si="3"/>
        <v>0</v>
      </c>
      <c r="O18" s="11">
        <v>74</v>
      </c>
      <c r="P18" s="11">
        <v>6</v>
      </c>
      <c r="Q18" s="8">
        <f t="shared" si="4"/>
        <v>80</v>
      </c>
      <c r="R18" s="11">
        <v>81</v>
      </c>
      <c r="S18" s="11">
        <v>2096</v>
      </c>
      <c r="T18" s="9">
        <f t="shared" si="5"/>
        <v>2177</v>
      </c>
    </row>
    <row r="19" spans="1:20" ht="15">
      <c r="A19" s="7">
        <v>14</v>
      </c>
      <c r="B19" s="10" t="s">
        <v>30</v>
      </c>
      <c r="C19" s="11">
        <v>1746</v>
      </c>
      <c r="D19" s="11">
        <v>5826</v>
      </c>
      <c r="E19" s="8">
        <f t="shared" si="0"/>
        <v>7572</v>
      </c>
      <c r="F19" s="11">
        <v>0</v>
      </c>
      <c r="G19" s="11">
        <v>90</v>
      </c>
      <c r="H19" s="8">
        <f t="shared" si="1"/>
        <v>90</v>
      </c>
      <c r="I19" s="11">
        <v>0</v>
      </c>
      <c r="J19" s="11">
        <v>0</v>
      </c>
      <c r="K19" s="8">
        <f t="shared" si="2"/>
        <v>0</v>
      </c>
      <c r="L19" s="11">
        <v>0</v>
      </c>
      <c r="M19" s="11">
        <v>0</v>
      </c>
      <c r="N19" s="8">
        <f t="shared" si="3"/>
        <v>0</v>
      </c>
      <c r="O19" s="11">
        <v>214</v>
      </c>
      <c r="P19" s="11">
        <v>26846</v>
      </c>
      <c r="Q19" s="8">
        <f t="shared" si="4"/>
        <v>27060</v>
      </c>
      <c r="R19" s="11">
        <v>1829</v>
      </c>
      <c r="S19" s="11">
        <v>6045</v>
      </c>
      <c r="T19" s="9">
        <f t="shared" si="5"/>
        <v>7874</v>
      </c>
    </row>
    <row r="20" spans="1:20" ht="15">
      <c r="A20" s="7">
        <v>15</v>
      </c>
      <c r="B20" s="10" t="s">
        <v>31</v>
      </c>
      <c r="C20" s="13">
        <v>13243</v>
      </c>
      <c r="D20" s="13">
        <v>8948</v>
      </c>
      <c r="E20" s="8">
        <f t="shared" si="0"/>
        <v>22191</v>
      </c>
      <c r="F20" s="11">
        <v>74</v>
      </c>
      <c r="G20" s="11">
        <v>0</v>
      </c>
      <c r="H20" s="8">
        <f t="shared" si="1"/>
        <v>74</v>
      </c>
      <c r="I20" s="11">
        <v>0</v>
      </c>
      <c r="J20" s="11">
        <v>0</v>
      </c>
      <c r="K20" s="8">
        <f t="shared" si="2"/>
        <v>0</v>
      </c>
      <c r="L20" s="11">
        <v>0</v>
      </c>
      <c r="M20" s="11">
        <v>1</v>
      </c>
      <c r="N20" s="8">
        <f t="shared" si="3"/>
        <v>1</v>
      </c>
      <c r="O20" s="13">
        <v>31</v>
      </c>
      <c r="P20" s="13">
        <v>2118</v>
      </c>
      <c r="Q20" s="8">
        <f t="shared" si="4"/>
        <v>2149</v>
      </c>
      <c r="R20" s="13">
        <v>3472</v>
      </c>
      <c r="S20" s="13">
        <v>3483</v>
      </c>
      <c r="T20" s="9">
        <f t="shared" si="5"/>
        <v>6955</v>
      </c>
    </row>
    <row r="21" spans="1:20" ht="24">
      <c r="A21" s="7"/>
      <c r="B21" s="14" t="s">
        <v>32</v>
      </c>
      <c r="C21" s="13">
        <v>10239</v>
      </c>
      <c r="D21" s="13">
        <v>7628</v>
      </c>
      <c r="E21" s="8">
        <f t="shared" si="0"/>
        <v>17867</v>
      </c>
      <c r="F21" s="13">
        <v>71</v>
      </c>
      <c r="G21" s="13">
        <v>0</v>
      </c>
      <c r="H21" s="8">
        <f t="shared" si="1"/>
        <v>71</v>
      </c>
      <c r="I21" s="13">
        <v>0</v>
      </c>
      <c r="J21" s="13">
        <v>0</v>
      </c>
      <c r="K21" s="8">
        <f t="shared" si="2"/>
        <v>0</v>
      </c>
      <c r="L21" s="13">
        <v>0</v>
      </c>
      <c r="M21" s="13">
        <v>0</v>
      </c>
      <c r="N21" s="8">
        <f t="shared" si="3"/>
        <v>0</v>
      </c>
      <c r="O21" s="13">
        <v>31</v>
      </c>
      <c r="P21" s="13">
        <v>2010</v>
      </c>
      <c r="Q21" s="8">
        <f t="shared" si="4"/>
        <v>2041</v>
      </c>
      <c r="R21" s="13">
        <v>3100</v>
      </c>
      <c r="S21" s="13">
        <v>1077</v>
      </c>
      <c r="T21" s="9">
        <f t="shared" si="5"/>
        <v>4177</v>
      </c>
    </row>
    <row r="22" spans="1:20" ht="15">
      <c r="A22" s="7">
        <v>16</v>
      </c>
      <c r="B22" s="10" t="s">
        <v>33</v>
      </c>
      <c r="C22" s="11">
        <v>9050</v>
      </c>
      <c r="D22" s="11">
        <v>14128</v>
      </c>
      <c r="E22" s="8">
        <f t="shared" si="0"/>
        <v>23178</v>
      </c>
      <c r="F22" s="11">
        <v>3</v>
      </c>
      <c r="G22" s="11">
        <v>175</v>
      </c>
      <c r="H22" s="8">
        <f t="shared" si="1"/>
        <v>178</v>
      </c>
      <c r="I22" s="11">
        <v>0</v>
      </c>
      <c r="J22" s="11">
        <v>0</v>
      </c>
      <c r="K22" s="8">
        <f t="shared" si="2"/>
        <v>0</v>
      </c>
      <c r="L22" s="11">
        <v>0</v>
      </c>
      <c r="M22" s="11">
        <v>0</v>
      </c>
      <c r="N22" s="8">
        <f t="shared" si="3"/>
        <v>0</v>
      </c>
      <c r="O22" s="11">
        <v>6</v>
      </c>
      <c r="P22" s="11">
        <v>936</v>
      </c>
      <c r="Q22" s="8">
        <f t="shared" si="4"/>
        <v>942</v>
      </c>
      <c r="R22" s="11">
        <v>167</v>
      </c>
      <c r="S22" s="11">
        <v>17577</v>
      </c>
      <c r="T22" s="9">
        <f t="shared" si="5"/>
        <v>17744</v>
      </c>
    </row>
    <row r="23" spans="1:20" ht="15">
      <c r="A23" s="7">
        <v>17</v>
      </c>
      <c r="B23" s="10" t="s">
        <v>34</v>
      </c>
      <c r="C23" s="11">
        <v>12364</v>
      </c>
      <c r="D23" s="11">
        <v>16518</v>
      </c>
      <c r="E23" s="8">
        <f t="shared" si="0"/>
        <v>28882</v>
      </c>
      <c r="F23" s="11">
        <v>3418</v>
      </c>
      <c r="G23" s="11">
        <v>3358</v>
      </c>
      <c r="H23" s="8">
        <f t="shared" si="1"/>
        <v>6776</v>
      </c>
      <c r="I23" s="11">
        <v>0</v>
      </c>
      <c r="J23" s="11">
        <v>0</v>
      </c>
      <c r="K23" s="8">
        <f t="shared" si="2"/>
        <v>0</v>
      </c>
      <c r="L23" s="11">
        <v>0</v>
      </c>
      <c r="M23" s="11">
        <v>0</v>
      </c>
      <c r="N23" s="8">
        <f t="shared" si="3"/>
        <v>0</v>
      </c>
      <c r="O23" s="11">
        <v>560</v>
      </c>
      <c r="P23" s="11">
        <v>2293</v>
      </c>
      <c r="Q23" s="8">
        <f t="shared" si="4"/>
        <v>2853</v>
      </c>
      <c r="R23" s="11">
        <v>3638</v>
      </c>
      <c r="S23" s="11">
        <v>11858</v>
      </c>
      <c r="T23" s="9">
        <f t="shared" si="5"/>
        <v>15496</v>
      </c>
    </row>
    <row r="24" spans="1:20" ht="15">
      <c r="A24" s="7">
        <v>18</v>
      </c>
      <c r="B24" s="10" t="s">
        <v>35</v>
      </c>
      <c r="C24" s="11">
        <v>6430</v>
      </c>
      <c r="D24" s="11">
        <v>53353</v>
      </c>
      <c r="E24" s="8">
        <f t="shared" si="0"/>
        <v>59783</v>
      </c>
      <c r="F24" s="11">
        <v>366</v>
      </c>
      <c r="G24" s="11">
        <v>233</v>
      </c>
      <c r="H24" s="8">
        <f t="shared" si="1"/>
        <v>599</v>
      </c>
      <c r="I24" s="11">
        <v>0</v>
      </c>
      <c r="J24" s="11">
        <v>0</v>
      </c>
      <c r="K24" s="8">
        <f t="shared" si="2"/>
        <v>0</v>
      </c>
      <c r="L24" s="11">
        <v>0</v>
      </c>
      <c r="M24" s="11">
        <v>0</v>
      </c>
      <c r="N24" s="8">
        <f t="shared" si="3"/>
        <v>0</v>
      </c>
      <c r="O24" s="11">
        <v>448</v>
      </c>
      <c r="P24" s="11">
        <v>14932</v>
      </c>
      <c r="Q24" s="8">
        <f t="shared" si="4"/>
        <v>15380</v>
      </c>
      <c r="R24" s="11">
        <v>9340</v>
      </c>
      <c r="S24" s="11">
        <v>53302</v>
      </c>
      <c r="T24" s="9">
        <f t="shared" si="5"/>
        <v>62642</v>
      </c>
    </row>
    <row r="25" spans="1:20" ht="15">
      <c r="A25" s="7"/>
      <c r="B25" s="15" t="s">
        <v>36</v>
      </c>
      <c r="C25" s="13">
        <v>6105</v>
      </c>
      <c r="D25" s="13">
        <v>30491</v>
      </c>
      <c r="E25" s="8">
        <f t="shared" si="0"/>
        <v>36596</v>
      </c>
      <c r="F25" s="13">
        <v>366</v>
      </c>
      <c r="G25" s="13">
        <v>233</v>
      </c>
      <c r="H25" s="8">
        <f t="shared" si="1"/>
        <v>599</v>
      </c>
      <c r="I25" s="13">
        <v>0</v>
      </c>
      <c r="J25" s="13">
        <v>0</v>
      </c>
      <c r="K25" s="8">
        <f t="shared" si="2"/>
        <v>0</v>
      </c>
      <c r="L25" s="13">
        <v>0</v>
      </c>
      <c r="M25" s="13">
        <v>0</v>
      </c>
      <c r="N25" s="8">
        <f t="shared" si="3"/>
        <v>0</v>
      </c>
      <c r="O25" s="13">
        <v>416</v>
      </c>
      <c r="P25" s="13">
        <v>13707</v>
      </c>
      <c r="Q25" s="8">
        <f t="shared" si="4"/>
        <v>14123</v>
      </c>
      <c r="R25" s="13">
        <v>3392</v>
      </c>
      <c r="S25" s="13">
        <v>21074</v>
      </c>
      <c r="T25" s="9">
        <f t="shared" si="5"/>
        <v>24466</v>
      </c>
    </row>
    <row r="26" spans="1:20" ht="15">
      <c r="A26" s="7">
        <v>19</v>
      </c>
      <c r="B26" s="10" t="s">
        <v>37</v>
      </c>
      <c r="C26" s="11">
        <v>3574</v>
      </c>
      <c r="D26" s="11">
        <v>27603</v>
      </c>
      <c r="E26" s="8">
        <f t="shared" si="0"/>
        <v>31177</v>
      </c>
      <c r="F26" s="11">
        <v>145</v>
      </c>
      <c r="G26" s="11">
        <v>6998</v>
      </c>
      <c r="H26" s="8">
        <f t="shared" si="1"/>
        <v>7143</v>
      </c>
      <c r="I26" s="11">
        <v>0</v>
      </c>
      <c r="J26" s="11">
        <v>11</v>
      </c>
      <c r="K26" s="8">
        <f t="shared" si="2"/>
        <v>11</v>
      </c>
      <c r="L26" s="11">
        <v>0</v>
      </c>
      <c r="M26" s="11">
        <v>11</v>
      </c>
      <c r="N26" s="8">
        <f t="shared" si="3"/>
        <v>11</v>
      </c>
      <c r="O26" s="11">
        <v>6</v>
      </c>
      <c r="P26" s="11">
        <v>1983</v>
      </c>
      <c r="Q26" s="8">
        <f t="shared" si="4"/>
        <v>1989</v>
      </c>
      <c r="R26" s="11">
        <v>8392</v>
      </c>
      <c r="S26" s="11">
        <v>64777</v>
      </c>
      <c r="T26" s="9">
        <f t="shared" si="5"/>
        <v>73169</v>
      </c>
    </row>
    <row r="27" spans="1:20" ht="15">
      <c r="A27" s="7">
        <v>20</v>
      </c>
      <c r="B27" s="10" t="s">
        <v>38</v>
      </c>
      <c r="C27" s="11">
        <v>16944</v>
      </c>
      <c r="D27" s="11">
        <v>56672</v>
      </c>
      <c r="E27" s="8">
        <f t="shared" si="0"/>
        <v>73616</v>
      </c>
      <c r="F27" s="11">
        <v>10</v>
      </c>
      <c r="G27" s="11">
        <v>278</v>
      </c>
      <c r="H27" s="8">
        <f t="shared" si="1"/>
        <v>288</v>
      </c>
      <c r="I27" s="11">
        <v>0</v>
      </c>
      <c r="J27" s="11">
        <v>0</v>
      </c>
      <c r="K27" s="8">
        <f t="shared" si="2"/>
        <v>0</v>
      </c>
      <c r="L27" s="11">
        <v>0</v>
      </c>
      <c r="M27" s="11">
        <v>0</v>
      </c>
      <c r="N27" s="8">
        <f t="shared" si="3"/>
        <v>0</v>
      </c>
      <c r="O27" s="11">
        <v>6184</v>
      </c>
      <c r="P27" s="11">
        <v>20371</v>
      </c>
      <c r="Q27" s="8">
        <f t="shared" si="4"/>
        <v>26555</v>
      </c>
      <c r="R27" s="11">
        <v>8735</v>
      </c>
      <c r="S27" s="11">
        <v>28837</v>
      </c>
      <c r="T27" s="9">
        <f t="shared" si="5"/>
        <v>37572</v>
      </c>
    </row>
    <row r="28" spans="1:20" ht="15">
      <c r="A28" s="7">
        <v>21</v>
      </c>
      <c r="B28" s="10" t="s">
        <v>39</v>
      </c>
      <c r="C28" s="11">
        <v>618</v>
      </c>
      <c r="D28" s="11">
        <v>163</v>
      </c>
      <c r="E28" s="8">
        <f t="shared" si="0"/>
        <v>781</v>
      </c>
      <c r="F28" s="11">
        <v>64</v>
      </c>
      <c r="G28" s="11">
        <v>68</v>
      </c>
      <c r="H28" s="8">
        <f t="shared" si="1"/>
        <v>132</v>
      </c>
      <c r="I28" s="11">
        <v>0</v>
      </c>
      <c r="J28" s="11">
        <v>0</v>
      </c>
      <c r="K28" s="8">
        <f t="shared" si="2"/>
        <v>0</v>
      </c>
      <c r="L28" s="11">
        <v>0</v>
      </c>
      <c r="M28" s="11">
        <v>0</v>
      </c>
      <c r="N28" s="8">
        <f t="shared" si="3"/>
        <v>0</v>
      </c>
      <c r="O28" s="11">
        <v>34</v>
      </c>
      <c r="P28" s="11">
        <v>765</v>
      </c>
      <c r="Q28" s="8">
        <f t="shared" si="4"/>
        <v>799</v>
      </c>
      <c r="R28" s="11">
        <v>12</v>
      </c>
      <c r="S28" s="11">
        <v>1124</v>
      </c>
      <c r="T28" s="9">
        <f t="shared" si="5"/>
        <v>1136</v>
      </c>
    </row>
    <row r="29" spans="1:20" ht="15">
      <c r="A29" s="7">
        <v>22</v>
      </c>
      <c r="B29" s="10" t="s">
        <v>40</v>
      </c>
      <c r="C29" s="11">
        <v>10386</v>
      </c>
      <c r="D29" s="11">
        <v>13414</v>
      </c>
      <c r="E29" s="8">
        <f t="shared" si="0"/>
        <v>23800</v>
      </c>
      <c r="F29" s="11">
        <v>1572</v>
      </c>
      <c r="G29" s="11">
        <v>675</v>
      </c>
      <c r="H29" s="8">
        <f t="shared" si="1"/>
        <v>2247</v>
      </c>
      <c r="I29" s="11">
        <v>0</v>
      </c>
      <c r="J29" s="11">
        <v>0</v>
      </c>
      <c r="K29" s="8">
        <f t="shared" si="2"/>
        <v>0</v>
      </c>
      <c r="L29" s="11">
        <v>0</v>
      </c>
      <c r="M29" s="11">
        <v>0</v>
      </c>
      <c r="N29" s="8">
        <f t="shared" si="3"/>
        <v>0</v>
      </c>
      <c r="O29" s="11">
        <v>759</v>
      </c>
      <c r="P29" s="11">
        <v>1908</v>
      </c>
      <c r="Q29" s="8">
        <f t="shared" si="4"/>
        <v>2667</v>
      </c>
      <c r="R29" s="11">
        <v>5600</v>
      </c>
      <c r="S29" s="11">
        <v>3477</v>
      </c>
      <c r="T29" s="9">
        <f t="shared" si="5"/>
        <v>9077</v>
      </c>
    </row>
    <row r="30" spans="1:20" ht="15">
      <c r="A30" s="7">
        <v>23</v>
      </c>
      <c r="B30" s="10" t="s">
        <v>41</v>
      </c>
      <c r="C30" s="11">
        <v>994</v>
      </c>
      <c r="D30" s="11">
        <v>13633</v>
      </c>
      <c r="E30" s="8">
        <f t="shared" si="0"/>
        <v>14627</v>
      </c>
      <c r="F30" s="11">
        <v>0</v>
      </c>
      <c r="G30" s="11">
        <v>0</v>
      </c>
      <c r="H30" s="8">
        <f t="shared" si="1"/>
        <v>0</v>
      </c>
      <c r="I30" s="11">
        <v>0</v>
      </c>
      <c r="J30" s="11">
        <v>0</v>
      </c>
      <c r="K30" s="8">
        <f t="shared" si="2"/>
        <v>0</v>
      </c>
      <c r="L30" s="11">
        <v>0</v>
      </c>
      <c r="M30" s="11">
        <v>0</v>
      </c>
      <c r="N30" s="8">
        <f t="shared" si="3"/>
        <v>0</v>
      </c>
      <c r="O30" s="11">
        <v>917</v>
      </c>
      <c r="P30" s="11">
        <v>376</v>
      </c>
      <c r="Q30" s="8">
        <f t="shared" si="4"/>
        <v>1293</v>
      </c>
      <c r="R30" s="11">
        <v>268</v>
      </c>
      <c r="S30" s="11">
        <v>12277</v>
      </c>
      <c r="T30" s="9">
        <f t="shared" si="5"/>
        <v>12545</v>
      </c>
    </row>
    <row r="31" spans="1:20" ht="15">
      <c r="A31" s="7">
        <v>24</v>
      </c>
      <c r="B31" s="10" t="s">
        <v>42</v>
      </c>
      <c r="C31" s="11">
        <v>1478</v>
      </c>
      <c r="D31" s="11">
        <v>4623</v>
      </c>
      <c r="E31" s="8">
        <f t="shared" si="0"/>
        <v>6101</v>
      </c>
      <c r="F31" s="11">
        <v>78</v>
      </c>
      <c r="G31" s="11">
        <v>56</v>
      </c>
      <c r="H31" s="8">
        <f t="shared" si="1"/>
        <v>134</v>
      </c>
      <c r="I31" s="11">
        <v>0</v>
      </c>
      <c r="J31" s="11">
        <v>0</v>
      </c>
      <c r="K31" s="8">
        <f t="shared" si="2"/>
        <v>0</v>
      </c>
      <c r="L31" s="11">
        <v>2</v>
      </c>
      <c r="M31" s="11">
        <v>14</v>
      </c>
      <c r="N31" s="8">
        <f t="shared" si="3"/>
        <v>16</v>
      </c>
      <c r="O31" s="11">
        <v>13</v>
      </c>
      <c r="P31" s="11">
        <v>1611</v>
      </c>
      <c r="Q31" s="8">
        <f t="shared" si="4"/>
        <v>1624</v>
      </c>
      <c r="R31" s="11">
        <v>3353</v>
      </c>
      <c r="S31" s="11">
        <v>12552</v>
      </c>
      <c r="T31" s="9">
        <f t="shared" si="5"/>
        <v>15905</v>
      </c>
    </row>
    <row r="32" spans="1:20" ht="15">
      <c r="A32" s="7">
        <v>25</v>
      </c>
      <c r="B32" s="10" t="s">
        <v>43</v>
      </c>
      <c r="C32" s="11">
        <v>3243</v>
      </c>
      <c r="D32" s="11">
        <v>3961</v>
      </c>
      <c r="E32" s="8">
        <f t="shared" si="0"/>
        <v>7204</v>
      </c>
      <c r="F32" s="11">
        <v>0</v>
      </c>
      <c r="G32" s="11">
        <v>0</v>
      </c>
      <c r="H32" s="8">
        <f t="shared" si="1"/>
        <v>0</v>
      </c>
      <c r="I32" s="11">
        <v>0</v>
      </c>
      <c r="J32" s="11">
        <v>0</v>
      </c>
      <c r="K32" s="8">
        <f t="shared" si="2"/>
        <v>0</v>
      </c>
      <c r="L32" s="11">
        <v>0</v>
      </c>
      <c r="M32" s="11">
        <v>0</v>
      </c>
      <c r="N32" s="8">
        <f t="shared" si="3"/>
        <v>0</v>
      </c>
      <c r="O32" s="11">
        <v>212</v>
      </c>
      <c r="P32" s="11">
        <v>10056</v>
      </c>
      <c r="Q32" s="8">
        <f t="shared" si="4"/>
        <v>10268</v>
      </c>
      <c r="R32" s="11">
        <v>724</v>
      </c>
      <c r="S32" s="11">
        <v>1431</v>
      </c>
      <c r="T32" s="9">
        <f t="shared" si="5"/>
        <v>2155</v>
      </c>
    </row>
    <row r="33" spans="1:20" ht="15">
      <c r="A33" s="7">
        <v>26</v>
      </c>
      <c r="B33" s="10" t="s">
        <v>44</v>
      </c>
      <c r="C33" s="11">
        <v>11356</v>
      </c>
      <c r="D33" s="11">
        <v>24606</v>
      </c>
      <c r="E33" s="8">
        <f t="shared" si="0"/>
        <v>35962</v>
      </c>
      <c r="F33" s="11">
        <v>4158</v>
      </c>
      <c r="G33" s="11">
        <v>9701</v>
      </c>
      <c r="H33" s="8">
        <f t="shared" si="1"/>
        <v>13859</v>
      </c>
      <c r="I33" s="11">
        <v>20</v>
      </c>
      <c r="J33" s="11">
        <v>28</v>
      </c>
      <c r="K33" s="8">
        <f t="shared" si="2"/>
        <v>48</v>
      </c>
      <c r="L33" s="11">
        <v>35</v>
      </c>
      <c r="M33" s="11">
        <v>41</v>
      </c>
      <c r="N33" s="8">
        <f t="shared" si="3"/>
        <v>76</v>
      </c>
      <c r="O33" s="11">
        <v>5160</v>
      </c>
      <c r="P33" s="11">
        <v>17942</v>
      </c>
      <c r="Q33" s="8">
        <f t="shared" si="4"/>
        <v>23102</v>
      </c>
      <c r="R33" s="11">
        <v>5736</v>
      </c>
      <c r="S33" s="11">
        <v>19689</v>
      </c>
      <c r="T33" s="9">
        <f t="shared" si="5"/>
        <v>25425</v>
      </c>
    </row>
    <row r="34" spans="1:20" ht="15">
      <c r="A34" s="7">
        <v>27</v>
      </c>
      <c r="B34" s="10" t="s">
        <v>45</v>
      </c>
      <c r="C34" s="11">
        <v>6613</v>
      </c>
      <c r="D34" s="11">
        <v>3461</v>
      </c>
      <c r="E34" s="8">
        <f t="shared" si="0"/>
        <v>10074</v>
      </c>
      <c r="F34" s="11">
        <v>41</v>
      </c>
      <c r="G34" s="11">
        <v>53</v>
      </c>
      <c r="H34" s="8">
        <f t="shared" si="1"/>
        <v>94</v>
      </c>
      <c r="I34" s="11">
        <v>0</v>
      </c>
      <c r="J34" s="11">
        <v>0</v>
      </c>
      <c r="K34" s="8">
        <f t="shared" si="2"/>
        <v>0</v>
      </c>
      <c r="L34" s="11">
        <v>0</v>
      </c>
      <c r="M34" s="11">
        <v>0</v>
      </c>
      <c r="N34" s="8">
        <f t="shared" si="3"/>
        <v>0</v>
      </c>
      <c r="O34" s="11">
        <v>185</v>
      </c>
      <c r="P34" s="11">
        <v>742</v>
      </c>
      <c r="Q34" s="8">
        <f t="shared" si="4"/>
        <v>927</v>
      </c>
      <c r="R34" s="11">
        <v>3840</v>
      </c>
      <c r="S34" s="11">
        <v>2136</v>
      </c>
      <c r="T34" s="9">
        <f t="shared" si="5"/>
        <v>5976</v>
      </c>
    </row>
    <row r="35" spans="1:20" ht="15" customHeight="1">
      <c r="A35" s="238" t="s">
        <v>46</v>
      </c>
      <c r="B35" s="239"/>
      <c r="C35" s="16">
        <f>SUM(C6:C20,C22:C24,C26:C34)</f>
        <v>323403</v>
      </c>
      <c r="D35" s="16">
        <f aca="true" t="shared" si="6" ref="D35:T35">SUM(D6:D20,D22:D24,D26:D34)</f>
        <v>426504</v>
      </c>
      <c r="E35" s="16">
        <f t="shared" si="6"/>
        <v>749907</v>
      </c>
      <c r="F35" s="16">
        <f t="shared" si="6"/>
        <v>36121</v>
      </c>
      <c r="G35" s="16">
        <f t="shared" si="6"/>
        <v>29805</v>
      </c>
      <c r="H35" s="16">
        <f t="shared" si="6"/>
        <v>65926</v>
      </c>
      <c r="I35" s="16">
        <f t="shared" si="6"/>
        <v>257</v>
      </c>
      <c r="J35" s="16">
        <f t="shared" si="6"/>
        <v>492</v>
      </c>
      <c r="K35" s="16">
        <f t="shared" si="6"/>
        <v>749</v>
      </c>
      <c r="L35" s="16">
        <f t="shared" si="6"/>
        <v>2367</v>
      </c>
      <c r="M35" s="16">
        <f t="shared" si="6"/>
        <v>798</v>
      </c>
      <c r="N35" s="16">
        <f t="shared" si="6"/>
        <v>3165</v>
      </c>
      <c r="O35" s="16">
        <f t="shared" si="6"/>
        <v>41991</v>
      </c>
      <c r="P35" s="16">
        <f t="shared" si="6"/>
        <v>125979</v>
      </c>
      <c r="Q35" s="16">
        <f t="shared" si="6"/>
        <v>167970</v>
      </c>
      <c r="R35" s="16">
        <f t="shared" si="6"/>
        <v>112732</v>
      </c>
      <c r="S35" s="16">
        <f t="shared" si="6"/>
        <v>340721</v>
      </c>
      <c r="T35" s="16">
        <f t="shared" si="6"/>
        <v>453453</v>
      </c>
    </row>
    <row r="36" spans="2:16" ht="15"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5"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</sheetData>
  <sheetProtection/>
  <mergeCells count="12">
    <mergeCell ref="F4:H4"/>
    <mergeCell ref="I4:K4"/>
    <mergeCell ref="L4:N4"/>
    <mergeCell ref="O4:Q4"/>
    <mergeCell ref="A1:D1"/>
    <mergeCell ref="R4:T4"/>
    <mergeCell ref="A35:B35"/>
    <mergeCell ref="A2:T2"/>
    <mergeCell ref="A3:A5"/>
    <mergeCell ref="B3:B5"/>
    <mergeCell ref="C3:T3"/>
    <mergeCell ref="C4:E4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20" sqref="F20"/>
    </sheetView>
  </sheetViews>
  <sheetFormatPr defaultColWidth="9.140625" defaultRowHeight="15"/>
  <cols>
    <col min="1" max="1" width="4.00390625" style="0" customWidth="1"/>
    <col min="2" max="2" width="17.140625" style="0" customWidth="1"/>
    <col min="3" max="4" width="7.421875" style="0" bestFit="1" customWidth="1"/>
    <col min="5" max="5" width="6.421875" style="0" bestFit="1" customWidth="1"/>
    <col min="6" max="6" width="7.421875" style="0" bestFit="1" customWidth="1"/>
    <col min="7" max="8" width="6.421875" style="0" bestFit="1" customWidth="1"/>
    <col min="9" max="9" width="5.421875" style="0" bestFit="1" customWidth="1"/>
    <col min="10" max="10" width="6.421875" style="0" bestFit="1" customWidth="1"/>
    <col min="11" max="11" width="6.00390625" style="0" bestFit="1" customWidth="1"/>
    <col min="12" max="12" width="5.7109375" style="0" customWidth="1"/>
    <col min="13" max="13" width="5.140625" style="0" customWidth="1"/>
    <col min="14" max="14" width="6.00390625" style="0" bestFit="1" customWidth="1"/>
    <col min="15" max="15" width="5.421875" style="0" bestFit="1" customWidth="1"/>
    <col min="16" max="16" width="6.00390625" style="0" bestFit="1" customWidth="1"/>
    <col min="17" max="17" width="5.28125" style="0" customWidth="1"/>
    <col min="18" max="18" width="5.421875" style="0" bestFit="1" customWidth="1"/>
    <col min="19" max="19" width="6.421875" style="0" bestFit="1" customWidth="1"/>
    <col min="20" max="20" width="7.421875" style="0" bestFit="1" customWidth="1"/>
    <col min="21" max="21" width="6.421875" style="0" bestFit="1" customWidth="1"/>
    <col min="22" max="22" width="7.421875" style="0" bestFit="1" customWidth="1"/>
    <col min="23" max="23" width="6.421875" style="0" bestFit="1" customWidth="1"/>
    <col min="24" max="24" width="7.421875" style="0" bestFit="1" customWidth="1"/>
    <col min="25" max="25" width="5.421875" style="0" bestFit="1" customWidth="1"/>
    <col min="26" max="26" width="7.421875" style="0" bestFit="1" customWidth="1"/>
  </cols>
  <sheetData>
    <row r="1" spans="1:4" ht="15">
      <c r="A1" s="207" t="s">
        <v>99</v>
      </c>
      <c r="B1" s="207"/>
      <c r="C1" s="207"/>
      <c r="D1" s="207"/>
    </row>
    <row r="2" spans="1:26" ht="19.5" thickBot="1">
      <c r="A2" s="253" t="s">
        <v>164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ht="15.75">
      <c r="A3" s="263" t="s">
        <v>12</v>
      </c>
      <c r="B3" s="266" t="s">
        <v>13</v>
      </c>
      <c r="C3" s="268" t="s">
        <v>0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9"/>
    </row>
    <row r="4" spans="1:26" ht="15.75">
      <c r="A4" s="264"/>
      <c r="B4" s="261"/>
      <c r="C4" s="261" t="s">
        <v>5</v>
      </c>
      <c r="D4" s="261"/>
      <c r="E4" s="261"/>
      <c r="F4" s="261"/>
      <c r="G4" s="261" t="s">
        <v>6</v>
      </c>
      <c r="H4" s="261"/>
      <c r="I4" s="261"/>
      <c r="J4" s="261"/>
      <c r="K4" s="261" t="s">
        <v>7</v>
      </c>
      <c r="L4" s="261"/>
      <c r="M4" s="261"/>
      <c r="N4" s="261"/>
      <c r="O4" s="261" t="s">
        <v>8</v>
      </c>
      <c r="P4" s="261"/>
      <c r="Q4" s="261"/>
      <c r="R4" s="261"/>
      <c r="S4" s="261" t="s">
        <v>9</v>
      </c>
      <c r="T4" s="261"/>
      <c r="U4" s="261"/>
      <c r="V4" s="261"/>
      <c r="W4" s="261" t="s">
        <v>10</v>
      </c>
      <c r="X4" s="261"/>
      <c r="Y4" s="261"/>
      <c r="Z4" s="262"/>
    </row>
    <row r="5" spans="1:26" ht="83.25" thickBot="1">
      <c r="A5" s="265"/>
      <c r="B5" s="267"/>
      <c r="C5" s="142" t="s">
        <v>48</v>
      </c>
      <c r="D5" s="142" t="s">
        <v>49</v>
      </c>
      <c r="E5" s="142" t="s">
        <v>50</v>
      </c>
      <c r="F5" s="142" t="s">
        <v>51</v>
      </c>
      <c r="G5" s="142" t="s">
        <v>48</v>
      </c>
      <c r="H5" s="142" t="s">
        <v>49</v>
      </c>
      <c r="I5" s="142" t="s">
        <v>50</v>
      </c>
      <c r="J5" s="142" t="s">
        <v>51</v>
      </c>
      <c r="K5" s="142" t="s">
        <v>48</v>
      </c>
      <c r="L5" s="142" t="s">
        <v>49</v>
      </c>
      <c r="M5" s="142" t="s">
        <v>50</v>
      </c>
      <c r="N5" s="142" t="s">
        <v>51</v>
      </c>
      <c r="O5" s="142" t="s">
        <v>48</v>
      </c>
      <c r="P5" s="142" t="s">
        <v>49</v>
      </c>
      <c r="Q5" s="142" t="s">
        <v>50</v>
      </c>
      <c r="R5" s="142" t="s">
        <v>51</v>
      </c>
      <c r="S5" s="142" t="s">
        <v>48</v>
      </c>
      <c r="T5" s="142" t="s">
        <v>49</v>
      </c>
      <c r="U5" s="142" t="s">
        <v>50</v>
      </c>
      <c r="V5" s="142" t="s">
        <v>51</v>
      </c>
      <c r="W5" s="142" t="s">
        <v>48</v>
      </c>
      <c r="X5" s="142" t="s">
        <v>49</v>
      </c>
      <c r="Y5" s="142" t="s">
        <v>50</v>
      </c>
      <c r="Z5" s="143" t="s">
        <v>51</v>
      </c>
    </row>
    <row r="6" spans="1:26" ht="15">
      <c r="A6" s="58">
        <v>1</v>
      </c>
      <c r="B6" s="59" t="s">
        <v>52</v>
      </c>
      <c r="C6" s="60">
        <v>22758</v>
      </c>
      <c r="D6" s="60">
        <v>8135</v>
      </c>
      <c r="E6" s="61">
        <v>613</v>
      </c>
      <c r="F6" s="60">
        <f>SUM(C6:E6)</f>
        <v>31506</v>
      </c>
      <c r="G6" s="60">
        <v>6048</v>
      </c>
      <c r="H6" s="60">
        <v>1955</v>
      </c>
      <c r="I6" s="61">
        <v>36</v>
      </c>
      <c r="J6" s="60">
        <f>SUM(G6:I6)</f>
        <v>8039</v>
      </c>
      <c r="K6" s="61">
        <v>150</v>
      </c>
      <c r="L6" s="61">
        <v>684</v>
      </c>
      <c r="M6" s="61">
        <v>121</v>
      </c>
      <c r="N6" s="61">
        <f>SUM(K6:M6)</f>
        <v>955</v>
      </c>
      <c r="O6" s="61">
        <v>894</v>
      </c>
      <c r="P6" s="60">
        <v>1450</v>
      </c>
      <c r="Q6" s="61">
        <v>74</v>
      </c>
      <c r="R6" s="60">
        <f>SUM(O6:Q6)</f>
        <v>2418</v>
      </c>
      <c r="S6" s="60">
        <v>17658</v>
      </c>
      <c r="T6" s="60">
        <v>12012</v>
      </c>
      <c r="U6" s="60">
        <v>9448</v>
      </c>
      <c r="V6" s="60">
        <f>SUM(S6:U6)</f>
        <v>39118</v>
      </c>
      <c r="W6" s="60">
        <v>11018</v>
      </c>
      <c r="X6" s="60">
        <v>9954</v>
      </c>
      <c r="Y6" s="61">
        <v>132</v>
      </c>
      <c r="Z6" s="60">
        <f>SUM(W6:Y6)</f>
        <v>21104</v>
      </c>
    </row>
    <row r="7" spans="1:26" ht="15">
      <c r="A7" s="23"/>
      <c r="B7" s="24" t="s">
        <v>53</v>
      </c>
      <c r="C7" s="25">
        <v>11028</v>
      </c>
      <c r="D7" s="25">
        <v>5356</v>
      </c>
      <c r="E7" s="26">
        <v>13</v>
      </c>
      <c r="F7" s="25">
        <f aca="true" t="shared" si="0" ref="F7:F41">SUM(C7:E7)</f>
        <v>16397</v>
      </c>
      <c r="G7" s="26">
        <v>0</v>
      </c>
      <c r="H7" s="26">
        <v>0</v>
      </c>
      <c r="I7" s="26">
        <v>0</v>
      </c>
      <c r="J7" s="25">
        <f aca="true" t="shared" si="1" ref="J7:J40">SUM(G7:I7)</f>
        <v>0</v>
      </c>
      <c r="K7" s="26">
        <v>0</v>
      </c>
      <c r="L7" s="26">
        <v>0</v>
      </c>
      <c r="M7" s="26">
        <v>0</v>
      </c>
      <c r="N7" s="26">
        <f aca="true" t="shared" si="2" ref="N7:N41">SUM(K7:M7)</f>
        <v>0</v>
      </c>
      <c r="O7" s="26">
        <v>0</v>
      </c>
      <c r="P7" s="26">
        <v>0</v>
      </c>
      <c r="Q7" s="26">
        <v>0</v>
      </c>
      <c r="R7" s="25">
        <f aca="true" t="shared" si="3" ref="R7:R41">SUM(O7:Q7)</f>
        <v>0</v>
      </c>
      <c r="S7" s="26">
        <v>0</v>
      </c>
      <c r="T7" s="26">
        <v>0</v>
      </c>
      <c r="U7" s="26">
        <v>0</v>
      </c>
      <c r="V7" s="25">
        <f aca="true" t="shared" si="4" ref="V7:V41">SUM(S7:U7)</f>
        <v>0</v>
      </c>
      <c r="W7" s="26">
        <v>0</v>
      </c>
      <c r="X7" s="26">
        <v>46</v>
      </c>
      <c r="Y7" s="26">
        <v>2</v>
      </c>
      <c r="Z7" s="25">
        <f aca="true" t="shared" si="5" ref="Z7:Z41">SUM(W7:Y7)</f>
        <v>48</v>
      </c>
    </row>
    <row r="8" spans="1:26" ht="15">
      <c r="A8" s="23"/>
      <c r="B8" s="27" t="s">
        <v>54</v>
      </c>
      <c r="C8" s="26"/>
      <c r="D8" s="26"/>
      <c r="E8" s="26"/>
      <c r="F8" s="25">
        <f t="shared" si="0"/>
        <v>0</v>
      </c>
      <c r="G8" s="26"/>
      <c r="H8" s="26"/>
      <c r="I8" s="26"/>
      <c r="J8" s="25">
        <f t="shared" si="1"/>
        <v>0</v>
      </c>
      <c r="K8" s="26"/>
      <c r="L8" s="26"/>
      <c r="M8" s="26"/>
      <c r="N8" s="26">
        <f t="shared" si="2"/>
        <v>0</v>
      </c>
      <c r="O8" s="26"/>
      <c r="P8" s="26"/>
      <c r="Q8" s="26"/>
      <c r="R8" s="25">
        <f t="shared" si="3"/>
        <v>0</v>
      </c>
      <c r="S8" s="26"/>
      <c r="T8" s="26"/>
      <c r="U8" s="26"/>
      <c r="V8" s="25">
        <f t="shared" si="4"/>
        <v>0</v>
      </c>
      <c r="W8" s="26"/>
      <c r="X8" s="26"/>
      <c r="Y8" s="26"/>
      <c r="Z8" s="25">
        <f t="shared" si="5"/>
        <v>0</v>
      </c>
    </row>
    <row r="9" spans="1:26" ht="15">
      <c r="A9" s="23">
        <v>2</v>
      </c>
      <c r="B9" s="28" t="s">
        <v>55</v>
      </c>
      <c r="C9" s="25">
        <v>1481</v>
      </c>
      <c r="D9" s="25">
        <v>1115</v>
      </c>
      <c r="E9" s="26">
        <v>38</v>
      </c>
      <c r="F9" s="25">
        <f t="shared" si="0"/>
        <v>2634</v>
      </c>
      <c r="G9" s="26">
        <v>16</v>
      </c>
      <c r="H9" s="26">
        <v>91</v>
      </c>
      <c r="I9" s="26">
        <v>0</v>
      </c>
      <c r="J9" s="25">
        <f t="shared" si="1"/>
        <v>107</v>
      </c>
      <c r="K9" s="26">
        <v>0</v>
      </c>
      <c r="L9" s="26">
        <v>0</v>
      </c>
      <c r="M9" s="26">
        <v>0</v>
      </c>
      <c r="N9" s="26">
        <f t="shared" si="2"/>
        <v>0</v>
      </c>
      <c r="O9" s="26">
        <v>0</v>
      </c>
      <c r="P9" s="26">
        <v>0</v>
      </c>
      <c r="Q9" s="26">
        <v>0</v>
      </c>
      <c r="R9" s="25">
        <f t="shared" si="3"/>
        <v>0</v>
      </c>
      <c r="S9" s="26">
        <v>136</v>
      </c>
      <c r="T9" s="26">
        <v>315</v>
      </c>
      <c r="U9" s="26">
        <v>394</v>
      </c>
      <c r="V9" s="25">
        <f t="shared" si="4"/>
        <v>845</v>
      </c>
      <c r="W9" s="26">
        <v>243</v>
      </c>
      <c r="X9" s="26">
        <v>564</v>
      </c>
      <c r="Y9" s="26">
        <v>42</v>
      </c>
      <c r="Z9" s="25">
        <f t="shared" si="5"/>
        <v>849</v>
      </c>
    </row>
    <row r="10" spans="1:26" ht="15">
      <c r="A10" s="23">
        <v>3</v>
      </c>
      <c r="B10" s="28" t="s">
        <v>56</v>
      </c>
      <c r="C10" s="25">
        <v>1550</v>
      </c>
      <c r="D10" s="25">
        <v>18121</v>
      </c>
      <c r="E10" s="26">
        <v>108</v>
      </c>
      <c r="F10" s="25">
        <f t="shared" si="0"/>
        <v>19779</v>
      </c>
      <c r="G10" s="26">
        <v>0</v>
      </c>
      <c r="H10" s="26">
        <v>0</v>
      </c>
      <c r="I10" s="26">
        <v>0</v>
      </c>
      <c r="J10" s="25">
        <f t="shared" si="1"/>
        <v>0</v>
      </c>
      <c r="K10" s="26">
        <v>0</v>
      </c>
      <c r="L10" s="26">
        <v>0</v>
      </c>
      <c r="M10" s="26">
        <v>0</v>
      </c>
      <c r="N10" s="26">
        <f t="shared" si="2"/>
        <v>0</v>
      </c>
      <c r="O10" s="26">
        <v>0</v>
      </c>
      <c r="P10" s="26">
        <v>0</v>
      </c>
      <c r="Q10" s="26">
        <v>0</v>
      </c>
      <c r="R10" s="25">
        <f t="shared" si="3"/>
        <v>0</v>
      </c>
      <c r="S10" s="26">
        <v>6</v>
      </c>
      <c r="T10" s="26">
        <v>948</v>
      </c>
      <c r="U10" s="26">
        <v>113</v>
      </c>
      <c r="V10" s="25">
        <f t="shared" si="4"/>
        <v>1067</v>
      </c>
      <c r="W10" s="26">
        <v>31</v>
      </c>
      <c r="X10" s="25">
        <v>1987</v>
      </c>
      <c r="Y10" s="26">
        <v>317</v>
      </c>
      <c r="Z10" s="25">
        <f t="shared" si="5"/>
        <v>2335</v>
      </c>
    </row>
    <row r="11" spans="1:26" ht="15">
      <c r="A11" s="23">
        <v>4</v>
      </c>
      <c r="B11" s="28" t="s">
        <v>57</v>
      </c>
      <c r="C11" s="25">
        <v>2430</v>
      </c>
      <c r="D11" s="25">
        <v>1626</v>
      </c>
      <c r="E11" s="26">
        <v>27</v>
      </c>
      <c r="F11" s="25">
        <f t="shared" si="0"/>
        <v>4083</v>
      </c>
      <c r="G11" s="26">
        <v>0</v>
      </c>
      <c r="H11" s="26">
        <v>0</v>
      </c>
      <c r="I11" s="26">
        <v>0</v>
      </c>
      <c r="J11" s="25">
        <f t="shared" si="1"/>
        <v>0</v>
      </c>
      <c r="K11" s="26">
        <v>0</v>
      </c>
      <c r="L11" s="26">
        <v>0</v>
      </c>
      <c r="M11" s="26">
        <v>0</v>
      </c>
      <c r="N11" s="26">
        <f t="shared" si="2"/>
        <v>0</v>
      </c>
      <c r="O11" s="26">
        <v>0</v>
      </c>
      <c r="P11" s="26">
        <v>0</v>
      </c>
      <c r="Q11" s="26">
        <v>0</v>
      </c>
      <c r="R11" s="25">
        <f t="shared" si="3"/>
        <v>0</v>
      </c>
      <c r="S11" s="26">
        <v>365</v>
      </c>
      <c r="T11" s="26">
        <v>387</v>
      </c>
      <c r="U11" s="26">
        <v>8</v>
      </c>
      <c r="V11" s="25">
        <f t="shared" si="4"/>
        <v>760</v>
      </c>
      <c r="W11" s="26">
        <v>167</v>
      </c>
      <c r="X11" s="26">
        <v>561</v>
      </c>
      <c r="Y11" s="26">
        <v>18</v>
      </c>
      <c r="Z11" s="25">
        <f t="shared" si="5"/>
        <v>746</v>
      </c>
    </row>
    <row r="12" spans="1:26" ht="15">
      <c r="A12" s="23">
        <v>5</v>
      </c>
      <c r="B12" s="28" t="s">
        <v>58</v>
      </c>
      <c r="C12" s="25">
        <v>1130</v>
      </c>
      <c r="D12" s="25">
        <v>5935</v>
      </c>
      <c r="E12" s="26">
        <v>60</v>
      </c>
      <c r="F12" s="25">
        <f t="shared" si="0"/>
        <v>7125</v>
      </c>
      <c r="G12" s="26">
        <v>109</v>
      </c>
      <c r="H12" s="25">
        <v>1460</v>
      </c>
      <c r="I12" s="26">
        <v>19</v>
      </c>
      <c r="J12" s="25">
        <f t="shared" si="1"/>
        <v>1588</v>
      </c>
      <c r="K12" s="26">
        <v>0</v>
      </c>
      <c r="L12" s="26">
        <v>0</v>
      </c>
      <c r="M12" s="26">
        <v>0</v>
      </c>
      <c r="N12" s="26">
        <f t="shared" si="2"/>
        <v>0</v>
      </c>
      <c r="O12" s="26">
        <v>0</v>
      </c>
      <c r="P12" s="26">
        <v>0</v>
      </c>
      <c r="Q12" s="26">
        <v>0</v>
      </c>
      <c r="R12" s="25">
        <f t="shared" si="3"/>
        <v>0</v>
      </c>
      <c r="S12" s="26">
        <v>220</v>
      </c>
      <c r="T12" s="25">
        <v>6132</v>
      </c>
      <c r="U12" s="25">
        <v>16016</v>
      </c>
      <c r="V12" s="25">
        <f t="shared" si="4"/>
        <v>22368</v>
      </c>
      <c r="W12" s="25">
        <v>1370</v>
      </c>
      <c r="X12" s="25">
        <v>7452</v>
      </c>
      <c r="Y12" s="26">
        <v>36</v>
      </c>
      <c r="Z12" s="25">
        <f t="shared" si="5"/>
        <v>8858</v>
      </c>
    </row>
    <row r="13" spans="1:26" ht="15">
      <c r="A13" s="23">
        <v>6</v>
      </c>
      <c r="B13" s="28" t="s">
        <v>59</v>
      </c>
      <c r="C13" s="25">
        <v>1713</v>
      </c>
      <c r="D13" s="25">
        <v>40536</v>
      </c>
      <c r="E13" s="26">
        <v>0</v>
      </c>
      <c r="F13" s="25">
        <f t="shared" si="0"/>
        <v>42249</v>
      </c>
      <c r="G13" s="26">
        <v>119</v>
      </c>
      <c r="H13" s="26">
        <v>290</v>
      </c>
      <c r="I13" s="25">
        <v>1000</v>
      </c>
      <c r="J13" s="25">
        <f t="shared" si="1"/>
        <v>1409</v>
      </c>
      <c r="K13" s="26">
        <v>0</v>
      </c>
      <c r="L13" s="26">
        <v>0</v>
      </c>
      <c r="M13" s="26">
        <v>1</v>
      </c>
      <c r="N13" s="26">
        <f t="shared" si="2"/>
        <v>1</v>
      </c>
      <c r="O13" s="26">
        <v>0</v>
      </c>
      <c r="P13" s="26">
        <v>0</v>
      </c>
      <c r="Q13" s="26">
        <v>2</v>
      </c>
      <c r="R13" s="25">
        <f t="shared" si="3"/>
        <v>2</v>
      </c>
      <c r="S13" s="26">
        <v>0</v>
      </c>
      <c r="T13" s="26">
        <v>0</v>
      </c>
      <c r="U13" s="26">
        <v>0</v>
      </c>
      <c r="V13" s="25">
        <f t="shared" si="4"/>
        <v>0</v>
      </c>
      <c r="W13" s="26">
        <v>359</v>
      </c>
      <c r="X13" s="25">
        <v>44765</v>
      </c>
      <c r="Y13" s="26">
        <v>0</v>
      </c>
      <c r="Z13" s="25">
        <f t="shared" si="5"/>
        <v>45124</v>
      </c>
    </row>
    <row r="14" spans="1:26" ht="15">
      <c r="A14" s="23">
        <v>7</v>
      </c>
      <c r="B14" s="28" t="s">
        <v>60</v>
      </c>
      <c r="C14" s="25">
        <v>7359</v>
      </c>
      <c r="D14" s="25">
        <v>4284</v>
      </c>
      <c r="E14" s="26">
        <v>65</v>
      </c>
      <c r="F14" s="25">
        <f t="shared" si="0"/>
        <v>11708</v>
      </c>
      <c r="G14" s="26">
        <v>0</v>
      </c>
      <c r="H14" s="26">
        <v>0</v>
      </c>
      <c r="I14" s="26">
        <v>0</v>
      </c>
      <c r="J14" s="25">
        <f t="shared" si="1"/>
        <v>0</v>
      </c>
      <c r="K14" s="26">
        <v>0</v>
      </c>
      <c r="L14" s="26">
        <v>0</v>
      </c>
      <c r="M14" s="26">
        <v>0</v>
      </c>
      <c r="N14" s="26">
        <f t="shared" si="2"/>
        <v>0</v>
      </c>
      <c r="O14" s="26">
        <v>0</v>
      </c>
      <c r="P14" s="26">
        <v>0</v>
      </c>
      <c r="Q14" s="26">
        <v>0</v>
      </c>
      <c r="R14" s="25">
        <f t="shared" si="3"/>
        <v>0</v>
      </c>
      <c r="S14" s="25">
        <v>1626</v>
      </c>
      <c r="T14" s="25">
        <v>1707</v>
      </c>
      <c r="U14" s="25">
        <v>3103</v>
      </c>
      <c r="V14" s="25">
        <f t="shared" si="4"/>
        <v>6436</v>
      </c>
      <c r="W14" s="26">
        <v>666</v>
      </c>
      <c r="X14" s="25">
        <v>3657</v>
      </c>
      <c r="Y14" s="26">
        <v>6</v>
      </c>
      <c r="Z14" s="25">
        <f t="shared" si="5"/>
        <v>4329</v>
      </c>
    </row>
    <row r="15" spans="1:26" ht="15">
      <c r="A15" s="23">
        <v>8</v>
      </c>
      <c r="B15" s="28" t="s">
        <v>61</v>
      </c>
      <c r="C15" s="26">
        <v>139</v>
      </c>
      <c r="D15" s="25">
        <v>17186</v>
      </c>
      <c r="E15" s="26">
        <v>143</v>
      </c>
      <c r="F15" s="25">
        <f t="shared" si="0"/>
        <v>17468</v>
      </c>
      <c r="G15" s="26">
        <v>652</v>
      </c>
      <c r="H15" s="26">
        <v>640</v>
      </c>
      <c r="I15" s="26">
        <v>579</v>
      </c>
      <c r="J15" s="25">
        <f t="shared" si="1"/>
        <v>1871</v>
      </c>
      <c r="K15" s="26">
        <v>0</v>
      </c>
      <c r="L15" s="26">
        <v>16</v>
      </c>
      <c r="M15" s="26">
        <v>1</v>
      </c>
      <c r="N15" s="26">
        <f t="shared" si="2"/>
        <v>17</v>
      </c>
      <c r="O15" s="26">
        <v>404</v>
      </c>
      <c r="P15" s="26">
        <v>6</v>
      </c>
      <c r="Q15" s="26">
        <v>42</v>
      </c>
      <c r="R15" s="25">
        <f t="shared" si="3"/>
        <v>452</v>
      </c>
      <c r="S15" s="26">
        <v>20</v>
      </c>
      <c r="T15" s="25">
        <v>1123</v>
      </c>
      <c r="U15" s="25">
        <v>2307</v>
      </c>
      <c r="V15" s="25">
        <f t="shared" si="4"/>
        <v>3450</v>
      </c>
      <c r="W15" s="26">
        <v>897</v>
      </c>
      <c r="X15" s="25">
        <v>20369</v>
      </c>
      <c r="Y15" s="26">
        <v>30</v>
      </c>
      <c r="Z15" s="25">
        <f t="shared" si="5"/>
        <v>21296</v>
      </c>
    </row>
    <row r="16" spans="1:26" ht="15">
      <c r="A16" s="23">
        <v>9</v>
      </c>
      <c r="B16" s="28" t="s">
        <v>62</v>
      </c>
      <c r="C16" s="25">
        <v>27667</v>
      </c>
      <c r="D16" s="25">
        <v>12131</v>
      </c>
      <c r="E16" s="26">
        <v>70</v>
      </c>
      <c r="F16" s="25">
        <f t="shared" si="0"/>
        <v>39868</v>
      </c>
      <c r="G16" s="25">
        <v>3573</v>
      </c>
      <c r="H16" s="26">
        <v>867</v>
      </c>
      <c r="I16" s="26">
        <v>0</v>
      </c>
      <c r="J16" s="25">
        <f t="shared" si="1"/>
        <v>4440</v>
      </c>
      <c r="K16" s="26">
        <v>0</v>
      </c>
      <c r="L16" s="26">
        <v>0</v>
      </c>
      <c r="M16" s="26">
        <v>0</v>
      </c>
      <c r="N16" s="26">
        <f t="shared" si="2"/>
        <v>0</v>
      </c>
      <c r="O16" s="26">
        <v>0</v>
      </c>
      <c r="P16" s="26">
        <v>0</v>
      </c>
      <c r="Q16" s="26">
        <v>0</v>
      </c>
      <c r="R16" s="25">
        <f t="shared" si="3"/>
        <v>0</v>
      </c>
      <c r="S16" s="25">
        <v>4708</v>
      </c>
      <c r="T16" s="25">
        <v>3658</v>
      </c>
      <c r="U16" s="26">
        <v>0</v>
      </c>
      <c r="V16" s="25">
        <f t="shared" si="4"/>
        <v>8366</v>
      </c>
      <c r="W16" s="25">
        <v>3433</v>
      </c>
      <c r="X16" s="25">
        <v>3058</v>
      </c>
      <c r="Y16" s="26">
        <v>64</v>
      </c>
      <c r="Z16" s="25">
        <f t="shared" si="5"/>
        <v>6555</v>
      </c>
    </row>
    <row r="17" spans="1:26" ht="26.25">
      <c r="A17" s="23"/>
      <c r="B17" s="29" t="s">
        <v>63</v>
      </c>
      <c r="C17" s="26">
        <v>5</v>
      </c>
      <c r="D17" s="26">
        <v>240</v>
      </c>
      <c r="E17" s="26">
        <v>4</v>
      </c>
      <c r="F17" s="25">
        <f t="shared" si="0"/>
        <v>249</v>
      </c>
      <c r="G17" s="26">
        <v>0</v>
      </c>
      <c r="H17" s="26">
        <v>52</v>
      </c>
      <c r="I17" s="26">
        <v>0</v>
      </c>
      <c r="J17" s="25">
        <f t="shared" si="1"/>
        <v>52</v>
      </c>
      <c r="K17" s="26">
        <v>0</v>
      </c>
      <c r="L17" s="26">
        <v>0</v>
      </c>
      <c r="M17" s="26">
        <v>0</v>
      </c>
      <c r="N17" s="26">
        <f t="shared" si="2"/>
        <v>0</v>
      </c>
      <c r="O17" s="26">
        <v>0</v>
      </c>
      <c r="P17" s="26">
        <v>0</v>
      </c>
      <c r="Q17" s="26">
        <v>0</v>
      </c>
      <c r="R17" s="25">
        <f t="shared" si="3"/>
        <v>0</v>
      </c>
      <c r="S17" s="26">
        <v>0</v>
      </c>
      <c r="T17" s="26">
        <v>17</v>
      </c>
      <c r="U17" s="26">
        <v>0</v>
      </c>
      <c r="V17" s="25">
        <f t="shared" si="4"/>
        <v>17</v>
      </c>
      <c r="W17" s="26">
        <v>1</v>
      </c>
      <c r="X17" s="26">
        <v>48</v>
      </c>
      <c r="Y17" s="26">
        <v>0</v>
      </c>
      <c r="Z17" s="25">
        <f t="shared" si="5"/>
        <v>49</v>
      </c>
    </row>
    <row r="18" spans="1:26" ht="15">
      <c r="A18" s="23">
        <v>10</v>
      </c>
      <c r="B18" s="28" t="s">
        <v>64</v>
      </c>
      <c r="C18" s="25">
        <v>3511</v>
      </c>
      <c r="D18" s="25">
        <v>4632</v>
      </c>
      <c r="E18" s="25">
        <v>1075</v>
      </c>
      <c r="F18" s="25">
        <f t="shared" si="0"/>
        <v>9218</v>
      </c>
      <c r="G18" s="26">
        <v>0</v>
      </c>
      <c r="H18" s="26">
        <v>15</v>
      </c>
      <c r="I18" s="26">
        <v>0</v>
      </c>
      <c r="J18" s="25">
        <f t="shared" si="1"/>
        <v>15</v>
      </c>
      <c r="K18" s="26">
        <v>0</v>
      </c>
      <c r="L18" s="26">
        <v>0</v>
      </c>
      <c r="M18" s="26">
        <v>0</v>
      </c>
      <c r="N18" s="26">
        <f t="shared" si="2"/>
        <v>0</v>
      </c>
      <c r="O18" s="26">
        <v>0</v>
      </c>
      <c r="P18" s="26">
        <v>0</v>
      </c>
      <c r="Q18" s="26">
        <v>0</v>
      </c>
      <c r="R18" s="25">
        <f t="shared" si="3"/>
        <v>0</v>
      </c>
      <c r="S18" s="26">
        <v>194</v>
      </c>
      <c r="T18" s="25">
        <v>7517</v>
      </c>
      <c r="U18" s="25">
        <v>1733</v>
      </c>
      <c r="V18" s="25">
        <f t="shared" si="4"/>
        <v>9444</v>
      </c>
      <c r="W18" s="25">
        <v>2884</v>
      </c>
      <c r="X18" s="25">
        <v>4331</v>
      </c>
      <c r="Y18" s="26">
        <v>0</v>
      </c>
      <c r="Z18" s="25">
        <f t="shared" si="5"/>
        <v>7215</v>
      </c>
    </row>
    <row r="19" spans="1:26" ht="15">
      <c r="A19" s="23">
        <v>11</v>
      </c>
      <c r="B19" s="28" t="s">
        <v>22</v>
      </c>
      <c r="C19" s="25">
        <v>5721</v>
      </c>
      <c r="D19" s="25">
        <v>7982</v>
      </c>
      <c r="E19" s="26">
        <v>677</v>
      </c>
      <c r="F19" s="25">
        <f t="shared" si="0"/>
        <v>14380</v>
      </c>
      <c r="G19" s="26">
        <v>273</v>
      </c>
      <c r="H19" s="26">
        <v>213</v>
      </c>
      <c r="I19" s="26">
        <v>58</v>
      </c>
      <c r="J19" s="25">
        <f t="shared" si="1"/>
        <v>544</v>
      </c>
      <c r="K19" s="26">
        <v>2</v>
      </c>
      <c r="L19" s="26">
        <v>22</v>
      </c>
      <c r="M19" s="26">
        <v>0</v>
      </c>
      <c r="N19" s="26">
        <f t="shared" si="2"/>
        <v>24</v>
      </c>
      <c r="O19" s="26">
        <v>147</v>
      </c>
      <c r="P19" s="26">
        <v>333</v>
      </c>
      <c r="Q19" s="26">
        <v>26</v>
      </c>
      <c r="R19" s="25">
        <f t="shared" si="3"/>
        <v>506</v>
      </c>
      <c r="S19" s="26">
        <v>749</v>
      </c>
      <c r="T19" s="25">
        <v>1243</v>
      </c>
      <c r="U19" s="25">
        <v>7930</v>
      </c>
      <c r="V19" s="25">
        <f t="shared" si="4"/>
        <v>9922</v>
      </c>
      <c r="W19" s="25">
        <v>1940</v>
      </c>
      <c r="X19" s="25">
        <v>16048</v>
      </c>
      <c r="Y19" s="26">
        <v>153</v>
      </c>
      <c r="Z19" s="25">
        <f t="shared" si="5"/>
        <v>18141</v>
      </c>
    </row>
    <row r="20" spans="1:26" ht="26.25">
      <c r="A20" s="23">
        <v>12</v>
      </c>
      <c r="B20" s="29" t="s">
        <v>65</v>
      </c>
      <c r="C20" s="26">
        <v>27</v>
      </c>
      <c r="D20" s="25">
        <v>1730</v>
      </c>
      <c r="E20" s="26">
        <v>63</v>
      </c>
      <c r="F20" s="25">
        <f t="shared" si="0"/>
        <v>1820</v>
      </c>
      <c r="G20" s="26">
        <v>4</v>
      </c>
      <c r="H20" s="26">
        <v>382</v>
      </c>
      <c r="I20" s="26">
        <v>34</v>
      </c>
      <c r="J20" s="25">
        <f t="shared" si="1"/>
        <v>420</v>
      </c>
      <c r="K20" s="26">
        <v>0</v>
      </c>
      <c r="L20" s="26">
        <v>0</v>
      </c>
      <c r="M20" s="26">
        <v>0</v>
      </c>
      <c r="N20" s="26">
        <f t="shared" si="2"/>
        <v>0</v>
      </c>
      <c r="O20" s="26">
        <v>0</v>
      </c>
      <c r="P20" s="26">
        <v>0</v>
      </c>
      <c r="Q20" s="26">
        <v>0</v>
      </c>
      <c r="R20" s="25">
        <f t="shared" si="3"/>
        <v>0</v>
      </c>
      <c r="S20" s="26">
        <v>30</v>
      </c>
      <c r="T20" s="26">
        <v>365</v>
      </c>
      <c r="U20" s="26">
        <v>36</v>
      </c>
      <c r="V20" s="25">
        <f t="shared" si="4"/>
        <v>431</v>
      </c>
      <c r="W20" s="26">
        <v>14</v>
      </c>
      <c r="X20" s="25">
        <v>1138</v>
      </c>
      <c r="Y20" s="26">
        <v>0</v>
      </c>
      <c r="Z20" s="25">
        <f t="shared" si="5"/>
        <v>1152</v>
      </c>
    </row>
    <row r="21" spans="1:26" ht="26.25">
      <c r="A21" s="23"/>
      <c r="B21" s="29" t="s">
        <v>66</v>
      </c>
      <c r="C21" s="26">
        <v>8</v>
      </c>
      <c r="D21" s="25">
        <v>3155</v>
      </c>
      <c r="E21" s="26">
        <v>2</v>
      </c>
      <c r="F21" s="25">
        <f t="shared" si="0"/>
        <v>3165</v>
      </c>
      <c r="G21" s="26">
        <v>0</v>
      </c>
      <c r="H21" s="26">
        <v>14</v>
      </c>
      <c r="I21" s="26">
        <v>0</v>
      </c>
      <c r="J21" s="25">
        <f t="shared" si="1"/>
        <v>14</v>
      </c>
      <c r="K21" s="26">
        <v>0</v>
      </c>
      <c r="L21" s="26">
        <v>0</v>
      </c>
      <c r="M21" s="26">
        <v>0</v>
      </c>
      <c r="N21" s="26">
        <f t="shared" si="2"/>
        <v>0</v>
      </c>
      <c r="O21" s="26">
        <v>0</v>
      </c>
      <c r="P21" s="26">
        <v>0</v>
      </c>
      <c r="Q21" s="26">
        <v>0</v>
      </c>
      <c r="R21" s="25">
        <f t="shared" si="3"/>
        <v>0</v>
      </c>
      <c r="S21" s="26">
        <v>0</v>
      </c>
      <c r="T21" s="26">
        <v>172</v>
      </c>
      <c r="U21" s="26">
        <v>0</v>
      </c>
      <c r="V21" s="25">
        <f t="shared" si="4"/>
        <v>172</v>
      </c>
      <c r="W21" s="26">
        <v>0</v>
      </c>
      <c r="X21" s="26">
        <v>374</v>
      </c>
      <c r="Y21" s="26">
        <v>9</v>
      </c>
      <c r="Z21" s="25">
        <f t="shared" si="5"/>
        <v>383</v>
      </c>
    </row>
    <row r="22" spans="1:26" ht="15">
      <c r="A22" s="23">
        <v>13</v>
      </c>
      <c r="B22" s="28" t="s">
        <v>67</v>
      </c>
      <c r="C22" s="26">
        <v>877</v>
      </c>
      <c r="D22" s="25">
        <v>1915</v>
      </c>
      <c r="E22" s="26">
        <v>159</v>
      </c>
      <c r="F22" s="25">
        <f t="shared" si="0"/>
        <v>2951</v>
      </c>
      <c r="G22" s="26">
        <v>0</v>
      </c>
      <c r="H22" s="26">
        <v>0</v>
      </c>
      <c r="I22" s="26">
        <v>0</v>
      </c>
      <c r="J22" s="25">
        <f t="shared" si="1"/>
        <v>0</v>
      </c>
      <c r="K22" s="26">
        <v>0</v>
      </c>
      <c r="L22" s="26">
        <v>0</v>
      </c>
      <c r="M22" s="26">
        <v>0</v>
      </c>
      <c r="N22" s="26">
        <f t="shared" si="2"/>
        <v>0</v>
      </c>
      <c r="O22" s="26">
        <v>0</v>
      </c>
      <c r="P22" s="26">
        <v>0</v>
      </c>
      <c r="Q22" s="26">
        <v>0</v>
      </c>
      <c r="R22" s="25">
        <f t="shared" si="3"/>
        <v>0</v>
      </c>
      <c r="S22" s="26">
        <v>284</v>
      </c>
      <c r="T22" s="26">
        <v>601</v>
      </c>
      <c r="U22" s="26">
        <v>713</v>
      </c>
      <c r="V22" s="25">
        <f t="shared" si="4"/>
        <v>1598</v>
      </c>
      <c r="W22" s="26">
        <v>343</v>
      </c>
      <c r="X22" s="25">
        <v>1384</v>
      </c>
      <c r="Y22" s="26">
        <v>0</v>
      </c>
      <c r="Z22" s="25">
        <f t="shared" si="5"/>
        <v>1727</v>
      </c>
    </row>
    <row r="23" spans="1:26" ht="15">
      <c r="A23" s="23">
        <v>14</v>
      </c>
      <c r="B23" s="28" t="s">
        <v>68</v>
      </c>
      <c r="C23" s="26">
        <v>62</v>
      </c>
      <c r="D23" s="25">
        <v>22397</v>
      </c>
      <c r="E23" s="26">
        <v>38</v>
      </c>
      <c r="F23" s="25">
        <f t="shared" si="0"/>
        <v>22497</v>
      </c>
      <c r="G23" s="26">
        <v>0</v>
      </c>
      <c r="H23" s="26">
        <v>0</v>
      </c>
      <c r="I23" s="26">
        <v>0</v>
      </c>
      <c r="J23" s="25">
        <f t="shared" si="1"/>
        <v>0</v>
      </c>
      <c r="K23" s="26">
        <v>0</v>
      </c>
      <c r="L23" s="26">
        <v>0</v>
      </c>
      <c r="M23" s="26">
        <v>0</v>
      </c>
      <c r="N23" s="26">
        <f t="shared" si="2"/>
        <v>0</v>
      </c>
      <c r="O23" s="26">
        <v>0</v>
      </c>
      <c r="P23" s="26">
        <v>0</v>
      </c>
      <c r="Q23" s="26">
        <v>0</v>
      </c>
      <c r="R23" s="25">
        <f t="shared" si="3"/>
        <v>0</v>
      </c>
      <c r="S23" s="26">
        <v>25</v>
      </c>
      <c r="T23" s="25">
        <v>8907</v>
      </c>
      <c r="U23" s="26">
        <v>201</v>
      </c>
      <c r="V23" s="25">
        <f t="shared" si="4"/>
        <v>9133</v>
      </c>
      <c r="W23" s="26">
        <v>195</v>
      </c>
      <c r="X23" s="25">
        <v>15535</v>
      </c>
      <c r="Y23" s="26">
        <v>0</v>
      </c>
      <c r="Z23" s="25">
        <f t="shared" si="5"/>
        <v>15730</v>
      </c>
    </row>
    <row r="24" spans="1:26" ht="15">
      <c r="A24" s="23">
        <v>15</v>
      </c>
      <c r="B24" s="28" t="s">
        <v>69</v>
      </c>
      <c r="C24" s="25">
        <v>7417</v>
      </c>
      <c r="D24" s="25">
        <v>7432</v>
      </c>
      <c r="E24" s="26">
        <v>143</v>
      </c>
      <c r="F24" s="25">
        <f t="shared" si="0"/>
        <v>14992</v>
      </c>
      <c r="G24" s="26">
        <v>47</v>
      </c>
      <c r="H24" s="26">
        <v>55</v>
      </c>
      <c r="I24" s="26">
        <v>0</v>
      </c>
      <c r="J24" s="25">
        <f t="shared" si="1"/>
        <v>102</v>
      </c>
      <c r="K24" s="26">
        <v>0</v>
      </c>
      <c r="L24" s="26">
        <v>0</v>
      </c>
      <c r="M24" s="26">
        <v>0</v>
      </c>
      <c r="N24" s="26">
        <f t="shared" si="2"/>
        <v>0</v>
      </c>
      <c r="O24" s="26">
        <v>0</v>
      </c>
      <c r="P24" s="26">
        <v>0</v>
      </c>
      <c r="Q24" s="26">
        <v>0</v>
      </c>
      <c r="R24" s="25">
        <f t="shared" si="3"/>
        <v>0</v>
      </c>
      <c r="S24" s="26">
        <v>539</v>
      </c>
      <c r="T24" s="25">
        <v>1105</v>
      </c>
      <c r="U24" s="25">
        <v>4408</v>
      </c>
      <c r="V24" s="25">
        <f t="shared" si="4"/>
        <v>6052</v>
      </c>
      <c r="W24" s="25">
        <v>1003</v>
      </c>
      <c r="X24" s="25">
        <v>4455</v>
      </c>
      <c r="Y24" s="26">
        <v>14</v>
      </c>
      <c r="Z24" s="25">
        <f t="shared" si="5"/>
        <v>5472</v>
      </c>
    </row>
    <row r="25" spans="1:26" ht="15">
      <c r="A25" s="23">
        <v>16</v>
      </c>
      <c r="B25" s="28" t="s">
        <v>70</v>
      </c>
      <c r="C25" s="25">
        <v>2359</v>
      </c>
      <c r="D25" s="25">
        <v>3456</v>
      </c>
      <c r="E25" s="26">
        <v>803</v>
      </c>
      <c r="F25" s="25">
        <f t="shared" si="0"/>
        <v>6618</v>
      </c>
      <c r="G25" s="26">
        <v>0</v>
      </c>
      <c r="H25" s="26">
        <v>0</v>
      </c>
      <c r="I25" s="26">
        <v>0</v>
      </c>
      <c r="J25" s="25">
        <f t="shared" si="1"/>
        <v>0</v>
      </c>
      <c r="K25" s="26">
        <v>0</v>
      </c>
      <c r="L25" s="26">
        <v>0</v>
      </c>
      <c r="M25" s="26">
        <v>0</v>
      </c>
      <c r="N25" s="26">
        <f t="shared" si="2"/>
        <v>0</v>
      </c>
      <c r="O25" s="26">
        <v>0</v>
      </c>
      <c r="P25" s="26">
        <v>0</v>
      </c>
      <c r="Q25" s="26">
        <v>0</v>
      </c>
      <c r="R25" s="25">
        <f t="shared" si="3"/>
        <v>0</v>
      </c>
      <c r="S25" s="26">
        <v>170</v>
      </c>
      <c r="T25" s="25">
        <v>10482</v>
      </c>
      <c r="U25" s="26">
        <v>803</v>
      </c>
      <c r="V25" s="25">
        <f t="shared" si="4"/>
        <v>11455</v>
      </c>
      <c r="W25" s="26">
        <v>334</v>
      </c>
      <c r="X25" s="26">
        <v>569</v>
      </c>
      <c r="Y25" s="26">
        <v>625</v>
      </c>
      <c r="Z25" s="25">
        <f t="shared" si="5"/>
        <v>1528</v>
      </c>
    </row>
    <row r="26" spans="1:26" ht="15">
      <c r="A26" s="23">
        <v>17</v>
      </c>
      <c r="B26" s="28" t="s">
        <v>71</v>
      </c>
      <c r="C26" s="25">
        <v>2997</v>
      </c>
      <c r="D26" s="25">
        <v>6007</v>
      </c>
      <c r="E26" s="26">
        <v>197</v>
      </c>
      <c r="F26" s="25">
        <f t="shared" si="0"/>
        <v>9201</v>
      </c>
      <c r="G26" s="26">
        <v>12</v>
      </c>
      <c r="H26" s="26">
        <v>0</v>
      </c>
      <c r="I26" s="26">
        <v>16</v>
      </c>
      <c r="J26" s="25">
        <f t="shared" si="1"/>
        <v>28</v>
      </c>
      <c r="K26" s="26">
        <v>0</v>
      </c>
      <c r="L26" s="26">
        <v>0</v>
      </c>
      <c r="M26" s="26">
        <v>0</v>
      </c>
      <c r="N26" s="26">
        <f t="shared" si="2"/>
        <v>0</v>
      </c>
      <c r="O26" s="26">
        <v>0</v>
      </c>
      <c r="P26" s="26">
        <v>0</v>
      </c>
      <c r="Q26" s="26">
        <v>0</v>
      </c>
      <c r="R26" s="25">
        <f t="shared" si="3"/>
        <v>0</v>
      </c>
      <c r="S26" s="26">
        <v>574</v>
      </c>
      <c r="T26" s="26">
        <v>784</v>
      </c>
      <c r="U26" s="25">
        <v>2015</v>
      </c>
      <c r="V26" s="25">
        <f t="shared" si="4"/>
        <v>3373</v>
      </c>
      <c r="W26" s="25">
        <v>1289</v>
      </c>
      <c r="X26" s="25">
        <v>2586</v>
      </c>
      <c r="Y26" s="26">
        <v>30</v>
      </c>
      <c r="Z26" s="25">
        <f t="shared" si="5"/>
        <v>3905</v>
      </c>
    </row>
    <row r="27" spans="1:26" ht="15">
      <c r="A27" s="23">
        <v>18</v>
      </c>
      <c r="B27" s="28" t="s">
        <v>27</v>
      </c>
      <c r="C27" s="25">
        <v>3999</v>
      </c>
      <c r="D27" s="25">
        <v>2131</v>
      </c>
      <c r="E27" s="26">
        <v>175</v>
      </c>
      <c r="F27" s="25">
        <f t="shared" si="0"/>
        <v>6305</v>
      </c>
      <c r="G27" s="26">
        <v>3</v>
      </c>
      <c r="H27" s="26">
        <v>5</v>
      </c>
      <c r="I27" s="26">
        <v>0</v>
      </c>
      <c r="J27" s="25">
        <f t="shared" si="1"/>
        <v>8</v>
      </c>
      <c r="K27" s="26">
        <v>0</v>
      </c>
      <c r="L27" s="26">
        <v>0</v>
      </c>
      <c r="M27" s="26">
        <v>0</v>
      </c>
      <c r="N27" s="26">
        <f t="shared" si="2"/>
        <v>0</v>
      </c>
      <c r="O27" s="26">
        <v>0</v>
      </c>
      <c r="P27" s="26">
        <v>0</v>
      </c>
      <c r="Q27" s="26">
        <v>0</v>
      </c>
      <c r="R27" s="25">
        <f t="shared" si="3"/>
        <v>0</v>
      </c>
      <c r="S27" s="26">
        <v>68</v>
      </c>
      <c r="T27" s="26">
        <v>372</v>
      </c>
      <c r="U27" s="26">
        <v>181</v>
      </c>
      <c r="V27" s="25">
        <f t="shared" si="4"/>
        <v>621</v>
      </c>
      <c r="W27" s="26">
        <v>213</v>
      </c>
      <c r="X27" s="26">
        <v>288</v>
      </c>
      <c r="Y27" s="26">
        <v>98</v>
      </c>
      <c r="Z27" s="25">
        <f t="shared" si="5"/>
        <v>599</v>
      </c>
    </row>
    <row r="28" spans="1:26" ht="15">
      <c r="A28" s="23">
        <v>19</v>
      </c>
      <c r="B28" s="28" t="s">
        <v>72</v>
      </c>
      <c r="C28" s="25">
        <v>3322</v>
      </c>
      <c r="D28" s="25">
        <v>1536</v>
      </c>
      <c r="E28" s="26">
        <v>44</v>
      </c>
      <c r="F28" s="25">
        <f t="shared" si="0"/>
        <v>4902</v>
      </c>
      <c r="G28" s="26">
        <v>34</v>
      </c>
      <c r="H28" s="26">
        <v>27</v>
      </c>
      <c r="I28" s="26">
        <v>0</v>
      </c>
      <c r="J28" s="25">
        <f t="shared" si="1"/>
        <v>61</v>
      </c>
      <c r="K28" s="26">
        <v>0</v>
      </c>
      <c r="L28" s="26">
        <v>0</v>
      </c>
      <c r="M28" s="26">
        <v>0</v>
      </c>
      <c r="N28" s="26">
        <f t="shared" si="2"/>
        <v>0</v>
      </c>
      <c r="O28" s="26">
        <v>0</v>
      </c>
      <c r="P28" s="26">
        <v>0</v>
      </c>
      <c r="Q28" s="26">
        <v>0</v>
      </c>
      <c r="R28" s="25">
        <f t="shared" si="3"/>
        <v>0</v>
      </c>
      <c r="S28" s="26">
        <v>141</v>
      </c>
      <c r="T28" s="25">
        <v>3441</v>
      </c>
      <c r="U28" s="26">
        <v>0</v>
      </c>
      <c r="V28" s="25">
        <f t="shared" si="4"/>
        <v>3582</v>
      </c>
      <c r="W28" s="25">
        <v>1293</v>
      </c>
      <c r="X28" s="25">
        <v>1811</v>
      </c>
      <c r="Y28" s="26">
        <v>0</v>
      </c>
      <c r="Z28" s="25">
        <f t="shared" si="5"/>
        <v>3104</v>
      </c>
    </row>
    <row r="29" spans="1:26" ht="15">
      <c r="A29" s="23">
        <v>20</v>
      </c>
      <c r="B29" s="28" t="s">
        <v>73</v>
      </c>
      <c r="C29" s="26">
        <v>433</v>
      </c>
      <c r="D29" s="25">
        <v>7700</v>
      </c>
      <c r="E29" s="26">
        <v>64</v>
      </c>
      <c r="F29" s="25">
        <f t="shared" si="0"/>
        <v>8197</v>
      </c>
      <c r="G29" s="26">
        <v>201</v>
      </c>
      <c r="H29" s="25">
        <v>5208</v>
      </c>
      <c r="I29" s="26">
        <v>62</v>
      </c>
      <c r="J29" s="25">
        <f t="shared" si="1"/>
        <v>5471</v>
      </c>
      <c r="K29" s="26">
        <v>0</v>
      </c>
      <c r="L29" s="26">
        <v>0</v>
      </c>
      <c r="M29" s="26">
        <v>0</v>
      </c>
      <c r="N29" s="26">
        <f t="shared" si="2"/>
        <v>0</v>
      </c>
      <c r="O29" s="26">
        <v>0</v>
      </c>
      <c r="P29" s="26">
        <v>0</v>
      </c>
      <c r="Q29" s="26">
        <v>0</v>
      </c>
      <c r="R29" s="25">
        <f t="shared" si="3"/>
        <v>0</v>
      </c>
      <c r="S29" s="26">
        <v>20</v>
      </c>
      <c r="T29" s="25">
        <v>2569</v>
      </c>
      <c r="U29" s="26">
        <v>0</v>
      </c>
      <c r="V29" s="25">
        <f t="shared" si="4"/>
        <v>2589</v>
      </c>
      <c r="W29" s="26">
        <v>336</v>
      </c>
      <c r="X29" s="25">
        <v>7513</v>
      </c>
      <c r="Y29" s="26">
        <v>61</v>
      </c>
      <c r="Z29" s="25">
        <f t="shared" si="5"/>
        <v>7910</v>
      </c>
    </row>
    <row r="30" spans="1:26" ht="15">
      <c r="A30" s="23">
        <v>21</v>
      </c>
      <c r="B30" s="28" t="s">
        <v>74</v>
      </c>
      <c r="C30" s="25">
        <v>27373</v>
      </c>
      <c r="D30" s="25">
        <v>5259</v>
      </c>
      <c r="E30" s="26">
        <v>469</v>
      </c>
      <c r="F30" s="25">
        <f t="shared" si="0"/>
        <v>33101</v>
      </c>
      <c r="G30" s="25">
        <v>6369</v>
      </c>
      <c r="H30" s="26">
        <v>660</v>
      </c>
      <c r="I30" s="26">
        <v>14</v>
      </c>
      <c r="J30" s="25">
        <f t="shared" si="1"/>
        <v>7043</v>
      </c>
      <c r="K30" s="26">
        <v>0</v>
      </c>
      <c r="L30" s="26">
        <v>0</v>
      </c>
      <c r="M30" s="26">
        <v>0</v>
      </c>
      <c r="N30" s="26">
        <f t="shared" si="2"/>
        <v>0</v>
      </c>
      <c r="O30" s="26">
        <v>0</v>
      </c>
      <c r="P30" s="26">
        <v>0</v>
      </c>
      <c r="Q30" s="26">
        <v>0</v>
      </c>
      <c r="R30" s="25">
        <f t="shared" si="3"/>
        <v>0</v>
      </c>
      <c r="S30" s="25">
        <v>16001</v>
      </c>
      <c r="T30" s="25">
        <v>4828</v>
      </c>
      <c r="U30" s="25">
        <v>4226</v>
      </c>
      <c r="V30" s="25">
        <f t="shared" si="4"/>
        <v>25055</v>
      </c>
      <c r="W30" s="25">
        <v>8120</v>
      </c>
      <c r="X30" s="25">
        <v>12045</v>
      </c>
      <c r="Y30" s="26">
        <v>26</v>
      </c>
      <c r="Z30" s="25">
        <f t="shared" si="5"/>
        <v>20191</v>
      </c>
    </row>
    <row r="31" spans="1:26" ht="15">
      <c r="A31" s="23">
        <v>22</v>
      </c>
      <c r="B31" s="28" t="s">
        <v>75</v>
      </c>
      <c r="C31" s="25">
        <v>6627</v>
      </c>
      <c r="D31" s="25">
        <v>3119</v>
      </c>
      <c r="E31" s="26">
        <v>295</v>
      </c>
      <c r="F31" s="25">
        <f t="shared" si="0"/>
        <v>10041</v>
      </c>
      <c r="G31" s="26">
        <v>630</v>
      </c>
      <c r="H31" s="26">
        <v>169</v>
      </c>
      <c r="I31" s="26">
        <v>0</v>
      </c>
      <c r="J31" s="25">
        <f t="shared" si="1"/>
        <v>799</v>
      </c>
      <c r="K31" s="26">
        <v>0</v>
      </c>
      <c r="L31" s="26">
        <v>0</v>
      </c>
      <c r="M31" s="26">
        <v>0</v>
      </c>
      <c r="N31" s="26">
        <f t="shared" si="2"/>
        <v>0</v>
      </c>
      <c r="O31" s="26">
        <v>0</v>
      </c>
      <c r="P31" s="26">
        <v>0</v>
      </c>
      <c r="Q31" s="26">
        <v>0</v>
      </c>
      <c r="R31" s="25">
        <f t="shared" si="3"/>
        <v>0</v>
      </c>
      <c r="S31" s="26">
        <v>981</v>
      </c>
      <c r="T31" s="25">
        <v>1713</v>
      </c>
      <c r="U31" s="26">
        <v>183</v>
      </c>
      <c r="V31" s="25">
        <f t="shared" si="4"/>
        <v>2877</v>
      </c>
      <c r="W31" s="26">
        <v>493</v>
      </c>
      <c r="X31" s="25">
        <v>1744</v>
      </c>
      <c r="Y31" s="26">
        <v>0</v>
      </c>
      <c r="Z31" s="25">
        <f t="shared" si="5"/>
        <v>2237</v>
      </c>
    </row>
    <row r="32" spans="1:26" ht="15">
      <c r="A32" s="23">
        <v>23</v>
      </c>
      <c r="B32" s="28" t="s">
        <v>76</v>
      </c>
      <c r="C32" s="25">
        <v>6831</v>
      </c>
      <c r="D32" s="25">
        <v>2673</v>
      </c>
      <c r="E32" s="26">
        <v>294</v>
      </c>
      <c r="F32" s="25">
        <f t="shared" si="0"/>
        <v>9798</v>
      </c>
      <c r="G32" s="26">
        <v>0</v>
      </c>
      <c r="H32" s="26">
        <v>0</v>
      </c>
      <c r="I32" s="26">
        <v>0</v>
      </c>
      <c r="J32" s="25">
        <f t="shared" si="1"/>
        <v>0</v>
      </c>
      <c r="K32" s="26">
        <v>0</v>
      </c>
      <c r="L32" s="26">
        <v>0</v>
      </c>
      <c r="M32" s="26">
        <v>0</v>
      </c>
      <c r="N32" s="26">
        <f t="shared" si="2"/>
        <v>0</v>
      </c>
      <c r="O32" s="26">
        <v>0</v>
      </c>
      <c r="P32" s="26">
        <v>0</v>
      </c>
      <c r="Q32" s="26">
        <v>0</v>
      </c>
      <c r="R32" s="25">
        <f t="shared" si="3"/>
        <v>0</v>
      </c>
      <c r="S32" s="26">
        <v>8</v>
      </c>
      <c r="T32" s="26">
        <v>154</v>
      </c>
      <c r="U32" s="25">
        <v>1699</v>
      </c>
      <c r="V32" s="25">
        <f t="shared" si="4"/>
        <v>1861</v>
      </c>
      <c r="W32" s="26">
        <v>239</v>
      </c>
      <c r="X32" s="26">
        <v>994</v>
      </c>
      <c r="Y32" s="26">
        <v>12</v>
      </c>
      <c r="Z32" s="25">
        <f t="shared" si="5"/>
        <v>1245</v>
      </c>
    </row>
    <row r="33" spans="1:26" ht="15">
      <c r="A33" s="23">
        <v>24</v>
      </c>
      <c r="B33" s="28" t="s">
        <v>77</v>
      </c>
      <c r="C33" s="26">
        <v>224</v>
      </c>
      <c r="D33" s="25">
        <v>6676</v>
      </c>
      <c r="E33" s="26">
        <v>7</v>
      </c>
      <c r="F33" s="25">
        <f t="shared" si="0"/>
        <v>6907</v>
      </c>
      <c r="G33" s="26">
        <v>0</v>
      </c>
      <c r="H33" s="26">
        <v>0</v>
      </c>
      <c r="I33" s="26">
        <v>27</v>
      </c>
      <c r="J33" s="25">
        <f t="shared" si="1"/>
        <v>27</v>
      </c>
      <c r="K33" s="26">
        <v>0</v>
      </c>
      <c r="L33" s="26">
        <v>0</v>
      </c>
      <c r="M33" s="26">
        <v>0</v>
      </c>
      <c r="N33" s="26">
        <f t="shared" si="2"/>
        <v>0</v>
      </c>
      <c r="O33" s="26">
        <v>0</v>
      </c>
      <c r="P33" s="26">
        <v>0</v>
      </c>
      <c r="Q33" s="26">
        <v>0</v>
      </c>
      <c r="R33" s="25">
        <f t="shared" si="3"/>
        <v>0</v>
      </c>
      <c r="S33" s="26">
        <v>1</v>
      </c>
      <c r="T33" s="26">
        <v>495</v>
      </c>
      <c r="U33" s="26">
        <v>158</v>
      </c>
      <c r="V33" s="25">
        <f t="shared" si="4"/>
        <v>654</v>
      </c>
      <c r="W33" s="26">
        <v>224</v>
      </c>
      <c r="X33" s="25">
        <v>5629</v>
      </c>
      <c r="Y33" s="26">
        <v>11</v>
      </c>
      <c r="Z33" s="25">
        <f t="shared" si="5"/>
        <v>5864</v>
      </c>
    </row>
    <row r="34" spans="1:26" ht="15">
      <c r="A34" s="23">
        <v>25</v>
      </c>
      <c r="B34" s="28" t="s">
        <v>78</v>
      </c>
      <c r="C34" s="25">
        <v>2887</v>
      </c>
      <c r="D34" s="25">
        <v>33296</v>
      </c>
      <c r="E34" s="26">
        <v>255</v>
      </c>
      <c r="F34" s="25">
        <f t="shared" si="0"/>
        <v>36438</v>
      </c>
      <c r="G34" s="25">
        <v>1154</v>
      </c>
      <c r="H34" s="26">
        <v>134</v>
      </c>
      <c r="I34" s="26">
        <v>10</v>
      </c>
      <c r="J34" s="25">
        <f t="shared" si="1"/>
        <v>1298</v>
      </c>
      <c r="K34" s="26">
        <v>0</v>
      </c>
      <c r="L34" s="26">
        <v>0</v>
      </c>
      <c r="M34" s="26">
        <v>0</v>
      </c>
      <c r="N34" s="26">
        <f t="shared" si="2"/>
        <v>0</v>
      </c>
      <c r="O34" s="26">
        <v>0</v>
      </c>
      <c r="P34" s="26">
        <v>0</v>
      </c>
      <c r="Q34" s="26">
        <v>0</v>
      </c>
      <c r="R34" s="25">
        <f t="shared" si="3"/>
        <v>0</v>
      </c>
      <c r="S34" s="26">
        <v>454</v>
      </c>
      <c r="T34" s="25">
        <v>2783</v>
      </c>
      <c r="U34" s="26">
        <v>72</v>
      </c>
      <c r="V34" s="25">
        <f t="shared" si="4"/>
        <v>3309</v>
      </c>
      <c r="W34" s="25">
        <v>2139</v>
      </c>
      <c r="X34" s="25">
        <v>11075</v>
      </c>
      <c r="Y34" s="26">
        <v>74</v>
      </c>
      <c r="Z34" s="25">
        <f t="shared" si="5"/>
        <v>13288</v>
      </c>
    </row>
    <row r="35" spans="1:26" ht="15">
      <c r="A35" s="23">
        <v>26</v>
      </c>
      <c r="B35" s="28" t="s">
        <v>79</v>
      </c>
      <c r="C35" s="25">
        <v>147639</v>
      </c>
      <c r="D35" s="25">
        <v>26799</v>
      </c>
      <c r="E35" s="25">
        <v>1206</v>
      </c>
      <c r="F35" s="25">
        <f t="shared" si="0"/>
        <v>175644</v>
      </c>
      <c r="G35" s="25">
        <v>7940</v>
      </c>
      <c r="H35" s="26">
        <v>505</v>
      </c>
      <c r="I35" s="26">
        <v>46</v>
      </c>
      <c r="J35" s="25">
        <f t="shared" si="1"/>
        <v>8491</v>
      </c>
      <c r="K35" s="26">
        <v>0</v>
      </c>
      <c r="L35" s="26">
        <v>0</v>
      </c>
      <c r="M35" s="26">
        <v>0</v>
      </c>
      <c r="N35" s="26">
        <f t="shared" si="2"/>
        <v>0</v>
      </c>
      <c r="O35" s="26">
        <v>3</v>
      </c>
      <c r="P35" s="26">
        <v>0</v>
      </c>
      <c r="Q35" s="26">
        <v>56</v>
      </c>
      <c r="R35" s="25">
        <f t="shared" si="3"/>
        <v>59</v>
      </c>
      <c r="S35" s="25">
        <v>33306</v>
      </c>
      <c r="T35" s="25">
        <v>3630</v>
      </c>
      <c r="U35" s="25">
        <v>1551</v>
      </c>
      <c r="V35" s="25">
        <f t="shared" si="4"/>
        <v>38487</v>
      </c>
      <c r="W35" s="25">
        <v>4698</v>
      </c>
      <c r="X35" s="25">
        <v>14054</v>
      </c>
      <c r="Y35" s="25">
        <v>1153</v>
      </c>
      <c r="Z35" s="25">
        <f t="shared" si="5"/>
        <v>19905</v>
      </c>
    </row>
    <row r="36" spans="1:26" ht="15">
      <c r="A36" s="23">
        <v>27</v>
      </c>
      <c r="B36" s="28" t="s">
        <v>80</v>
      </c>
      <c r="C36" s="25">
        <v>5871</v>
      </c>
      <c r="D36" s="25">
        <v>2972</v>
      </c>
      <c r="E36" s="26">
        <v>174</v>
      </c>
      <c r="F36" s="25">
        <f t="shared" si="0"/>
        <v>9017</v>
      </c>
      <c r="G36" s="26">
        <v>54</v>
      </c>
      <c r="H36" s="26">
        <v>56</v>
      </c>
      <c r="I36" s="26">
        <v>0</v>
      </c>
      <c r="J36" s="25">
        <f t="shared" si="1"/>
        <v>110</v>
      </c>
      <c r="K36" s="26">
        <v>0</v>
      </c>
      <c r="L36" s="26">
        <v>0</v>
      </c>
      <c r="M36" s="26">
        <v>0</v>
      </c>
      <c r="N36" s="26">
        <f t="shared" si="2"/>
        <v>0</v>
      </c>
      <c r="O36" s="26">
        <v>0</v>
      </c>
      <c r="P36" s="26">
        <v>0</v>
      </c>
      <c r="Q36" s="26">
        <v>0</v>
      </c>
      <c r="R36" s="25">
        <f t="shared" si="3"/>
        <v>0</v>
      </c>
      <c r="S36" s="25">
        <v>1535</v>
      </c>
      <c r="T36" s="25">
        <v>2198</v>
      </c>
      <c r="U36" s="25">
        <v>1544</v>
      </c>
      <c r="V36" s="25">
        <f t="shared" si="4"/>
        <v>5277</v>
      </c>
      <c r="W36" s="25">
        <v>2565</v>
      </c>
      <c r="X36" s="26">
        <v>547</v>
      </c>
      <c r="Y36" s="26">
        <v>55</v>
      </c>
      <c r="Z36" s="25">
        <f t="shared" si="5"/>
        <v>3167</v>
      </c>
    </row>
    <row r="37" spans="1:26" ht="15">
      <c r="A37" s="23">
        <v>28</v>
      </c>
      <c r="B37" s="28" t="s">
        <v>81</v>
      </c>
      <c r="C37" s="26">
        <v>0</v>
      </c>
      <c r="D37" s="26">
        <v>28</v>
      </c>
      <c r="E37" s="26">
        <v>359</v>
      </c>
      <c r="F37" s="25">
        <f t="shared" si="0"/>
        <v>387</v>
      </c>
      <c r="G37" s="26">
        <v>0</v>
      </c>
      <c r="H37" s="26">
        <v>30</v>
      </c>
      <c r="I37" s="26">
        <v>17</v>
      </c>
      <c r="J37" s="25">
        <f t="shared" si="1"/>
        <v>47</v>
      </c>
      <c r="K37" s="26">
        <v>0</v>
      </c>
      <c r="L37" s="26">
        <v>22</v>
      </c>
      <c r="M37" s="26">
        <v>0</v>
      </c>
      <c r="N37" s="26">
        <f t="shared" si="2"/>
        <v>22</v>
      </c>
      <c r="O37" s="26">
        <v>0</v>
      </c>
      <c r="P37" s="26">
        <v>14</v>
      </c>
      <c r="Q37" s="26">
        <v>15</v>
      </c>
      <c r="R37" s="25">
        <f t="shared" si="3"/>
        <v>29</v>
      </c>
      <c r="S37" s="26">
        <v>0</v>
      </c>
      <c r="T37" s="26">
        <v>28</v>
      </c>
      <c r="U37" s="26">
        <v>0</v>
      </c>
      <c r="V37" s="25">
        <f t="shared" si="4"/>
        <v>28</v>
      </c>
      <c r="W37" s="26">
        <v>0</v>
      </c>
      <c r="X37" s="26">
        <v>44</v>
      </c>
      <c r="Y37" s="26">
        <v>0</v>
      </c>
      <c r="Z37" s="25">
        <f t="shared" si="5"/>
        <v>44</v>
      </c>
    </row>
    <row r="38" spans="1:26" ht="15">
      <c r="A38" s="23"/>
      <c r="B38" s="28" t="s">
        <v>82</v>
      </c>
      <c r="C38" s="26">
        <v>269</v>
      </c>
      <c r="D38" s="26">
        <v>189</v>
      </c>
      <c r="E38" s="26">
        <v>1</v>
      </c>
      <c r="F38" s="25">
        <f t="shared" si="0"/>
        <v>459</v>
      </c>
      <c r="G38" s="26">
        <v>9</v>
      </c>
      <c r="H38" s="26">
        <v>16</v>
      </c>
      <c r="I38" s="26">
        <v>0</v>
      </c>
      <c r="J38" s="25">
        <f t="shared" si="1"/>
        <v>25</v>
      </c>
      <c r="K38" s="26">
        <v>0</v>
      </c>
      <c r="L38" s="26">
        <v>0</v>
      </c>
      <c r="M38" s="26">
        <v>0</v>
      </c>
      <c r="N38" s="26">
        <f t="shared" si="2"/>
        <v>0</v>
      </c>
      <c r="O38" s="26">
        <v>0</v>
      </c>
      <c r="P38" s="26">
        <v>0</v>
      </c>
      <c r="Q38" s="26">
        <v>0</v>
      </c>
      <c r="R38" s="25">
        <f t="shared" si="3"/>
        <v>0</v>
      </c>
      <c r="S38" s="26">
        <v>35</v>
      </c>
      <c r="T38" s="26">
        <v>153</v>
      </c>
      <c r="U38" s="26">
        <v>3</v>
      </c>
      <c r="V38" s="25">
        <f t="shared" si="4"/>
        <v>191</v>
      </c>
      <c r="W38" s="26">
        <v>81</v>
      </c>
      <c r="X38" s="26">
        <v>413</v>
      </c>
      <c r="Y38" s="26">
        <v>170</v>
      </c>
      <c r="Z38" s="25">
        <f t="shared" si="5"/>
        <v>664</v>
      </c>
    </row>
    <row r="39" spans="1:26" ht="15">
      <c r="A39" s="23"/>
      <c r="B39" s="28" t="s">
        <v>83</v>
      </c>
      <c r="C39" s="26">
        <v>0</v>
      </c>
      <c r="D39" s="26">
        <v>22</v>
      </c>
      <c r="E39" s="26">
        <v>0</v>
      </c>
      <c r="F39" s="25">
        <f t="shared" si="0"/>
        <v>22</v>
      </c>
      <c r="G39" s="26">
        <v>0</v>
      </c>
      <c r="H39" s="26">
        <v>0</v>
      </c>
      <c r="I39" s="26">
        <v>0</v>
      </c>
      <c r="J39" s="25">
        <f t="shared" si="1"/>
        <v>0</v>
      </c>
      <c r="K39" s="26">
        <v>0</v>
      </c>
      <c r="L39" s="26">
        <v>0</v>
      </c>
      <c r="M39" s="26">
        <v>0</v>
      </c>
      <c r="N39" s="26">
        <f t="shared" si="2"/>
        <v>0</v>
      </c>
      <c r="O39" s="26">
        <v>0</v>
      </c>
      <c r="P39" s="26">
        <v>0</v>
      </c>
      <c r="Q39" s="26">
        <v>0</v>
      </c>
      <c r="R39" s="25">
        <f t="shared" si="3"/>
        <v>0</v>
      </c>
      <c r="S39" s="26">
        <v>0</v>
      </c>
      <c r="T39" s="26">
        <v>0</v>
      </c>
      <c r="U39" s="26">
        <v>0</v>
      </c>
      <c r="V39" s="25">
        <f t="shared" si="4"/>
        <v>0</v>
      </c>
      <c r="W39" s="26">
        <v>0</v>
      </c>
      <c r="X39" s="26">
        <v>1</v>
      </c>
      <c r="Y39" s="26">
        <v>0</v>
      </c>
      <c r="Z39" s="25">
        <f t="shared" si="5"/>
        <v>1</v>
      </c>
    </row>
    <row r="40" spans="1:26" ht="15">
      <c r="A40" s="23">
        <v>29</v>
      </c>
      <c r="B40" s="28" t="s">
        <v>37</v>
      </c>
      <c r="C40" s="25">
        <v>3534</v>
      </c>
      <c r="D40" s="25">
        <v>14542</v>
      </c>
      <c r="E40" s="26">
        <v>191</v>
      </c>
      <c r="F40" s="25">
        <f t="shared" si="0"/>
        <v>18267</v>
      </c>
      <c r="G40" s="26">
        <v>97</v>
      </c>
      <c r="H40" s="26">
        <v>101</v>
      </c>
      <c r="I40" s="26">
        <v>97</v>
      </c>
      <c r="J40" s="25">
        <f t="shared" si="1"/>
        <v>295</v>
      </c>
      <c r="K40" s="26">
        <v>0</v>
      </c>
      <c r="L40" s="26">
        <v>0</v>
      </c>
      <c r="M40" s="26">
        <v>52</v>
      </c>
      <c r="N40" s="26">
        <f t="shared" si="2"/>
        <v>52</v>
      </c>
      <c r="O40" s="26">
        <v>102</v>
      </c>
      <c r="P40" s="26">
        <v>19</v>
      </c>
      <c r="Q40" s="26">
        <v>199</v>
      </c>
      <c r="R40" s="25">
        <f t="shared" si="3"/>
        <v>320</v>
      </c>
      <c r="S40" s="26">
        <v>3</v>
      </c>
      <c r="T40" s="26">
        <v>88</v>
      </c>
      <c r="U40" s="26">
        <v>400</v>
      </c>
      <c r="V40" s="25">
        <f t="shared" si="4"/>
        <v>491</v>
      </c>
      <c r="W40" s="25">
        <v>1418</v>
      </c>
      <c r="X40" s="25">
        <v>8995</v>
      </c>
      <c r="Y40" s="26">
        <v>57</v>
      </c>
      <c r="Z40" s="25">
        <f t="shared" si="5"/>
        <v>10470</v>
      </c>
    </row>
    <row r="41" spans="1:26" ht="15">
      <c r="A41" s="23">
        <v>30</v>
      </c>
      <c r="B41" s="28" t="s">
        <v>84</v>
      </c>
      <c r="C41" s="26">
        <v>959</v>
      </c>
      <c r="D41" s="25">
        <v>1477</v>
      </c>
      <c r="E41" s="26">
        <v>45</v>
      </c>
      <c r="F41" s="25">
        <f t="shared" si="0"/>
        <v>2481</v>
      </c>
      <c r="G41" s="26">
        <v>230</v>
      </c>
      <c r="H41" s="26">
        <v>64</v>
      </c>
      <c r="I41" s="26">
        <v>2</v>
      </c>
      <c r="J41" s="25">
        <f>SUM(G41:I41)</f>
        <v>296</v>
      </c>
      <c r="K41" s="26">
        <v>0</v>
      </c>
      <c r="L41" s="26">
        <v>0</v>
      </c>
      <c r="M41" s="26">
        <v>0</v>
      </c>
      <c r="N41" s="26">
        <f t="shared" si="2"/>
        <v>0</v>
      </c>
      <c r="O41" s="26">
        <v>0</v>
      </c>
      <c r="P41" s="26">
        <v>0</v>
      </c>
      <c r="Q41" s="26">
        <v>0</v>
      </c>
      <c r="R41" s="25">
        <f t="shared" si="3"/>
        <v>0</v>
      </c>
      <c r="S41" s="26">
        <v>187</v>
      </c>
      <c r="T41" s="26">
        <v>506</v>
      </c>
      <c r="U41" s="25">
        <v>4372</v>
      </c>
      <c r="V41" s="25">
        <f t="shared" si="4"/>
        <v>5065</v>
      </c>
      <c r="W41" s="26">
        <v>137</v>
      </c>
      <c r="X41" s="25">
        <v>1144</v>
      </c>
      <c r="Y41" s="26">
        <v>42</v>
      </c>
      <c r="Z41" s="25">
        <f t="shared" si="5"/>
        <v>1323</v>
      </c>
    </row>
    <row r="42" spans="1:26" ht="15">
      <c r="A42" s="23">
        <v>31</v>
      </c>
      <c r="B42" s="28" t="s">
        <v>85</v>
      </c>
      <c r="C42" s="25">
        <v>7603</v>
      </c>
      <c r="D42" s="25">
        <v>12911</v>
      </c>
      <c r="E42" s="26">
        <v>388</v>
      </c>
      <c r="F42" s="25">
        <f>SUM(C42:E42)</f>
        <v>20902</v>
      </c>
      <c r="G42" s="26">
        <v>0</v>
      </c>
      <c r="H42" s="26">
        <v>0</v>
      </c>
      <c r="I42" s="26">
        <v>4</v>
      </c>
      <c r="J42" s="30">
        <f>SUM(G42:I42)</f>
        <v>4</v>
      </c>
      <c r="K42" s="26">
        <v>0</v>
      </c>
      <c r="L42" s="26">
        <v>0</v>
      </c>
      <c r="M42" s="26">
        <v>0</v>
      </c>
      <c r="N42" s="30">
        <f>SUM(K42:M42)</f>
        <v>0</v>
      </c>
      <c r="O42" s="26">
        <v>0</v>
      </c>
      <c r="P42" s="26">
        <v>0</v>
      </c>
      <c r="Q42" s="26">
        <v>0</v>
      </c>
      <c r="R42" s="30">
        <f>SUM(O42:Q42)</f>
        <v>0</v>
      </c>
      <c r="S42" s="25">
        <v>1864</v>
      </c>
      <c r="T42" s="25">
        <v>4468</v>
      </c>
      <c r="U42" s="26">
        <v>112</v>
      </c>
      <c r="V42" s="25">
        <f>SUM(S42:U42)</f>
        <v>6444</v>
      </c>
      <c r="W42" s="25">
        <v>1362</v>
      </c>
      <c r="X42" s="25">
        <v>7453</v>
      </c>
      <c r="Y42" s="26">
        <v>120</v>
      </c>
      <c r="Z42" s="31">
        <f>SUM(W42:Y42)</f>
        <v>8935</v>
      </c>
    </row>
    <row r="43" spans="1:26" ht="15">
      <c r="A43" s="23">
        <v>32</v>
      </c>
      <c r="B43" s="28" t="s">
        <v>86</v>
      </c>
      <c r="C43" s="26">
        <v>964</v>
      </c>
      <c r="D43" s="25">
        <v>8086</v>
      </c>
      <c r="E43" s="26">
        <v>57</v>
      </c>
      <c r="F43" s="25">
        <f aca="true" t="shared" si="6" ref="F43:F52">SUM(C43:E43)</f>
        <v>9107</v>
      </c>
      <c r="G43" s="26">
        <v>0</v>
      </c>
      <c r="H43" s="26">
        <v>2</v>
      </c>
      <c r="I43" s="26">
        <v>0</v>
      </c>
      <c r="J43" s="30">
        <f aca="true" t="shared" si="7" ref="J43:J52">SUM(G43:I43)</f>
        <v>2</v>
      </c>
      <c r="K43" s="26">
        <v>0</v>
      </c>
      <c r="L43" s="26">
        <v>0</v>
      </c>
      <c r="M43" s="26">
        <v>0</v>
      </c>
      <c r="N43" s="30">
        <f aca="true" t="shared" si="8" ref="N43:N52">SUM(K43:M43)</f>
        <v>0</v>
      </c>
      <c r="O43" s="26">
        <v>0</v>
      </c>
      <c r="P43" s="26">
        <v>0</v>
      </c>
      <c r="Q43" s="26">
        <v>0</v>
      </c>
      <c r="R43" s="30">
        <f aca="true" t="shared" si="9" ref="R43:R52">SUM(O43:Q43)</f>
        <v>0</v>
      </c>
      <c r="S43" s="26">
        <v>87</v>
      </c>
      <c r="T43" s="26">
        <v>439</v>
      </c>
      <c r="U43" s="26">
        <v>643</v>
      </c>
      <c r="V43" s="25">
        <f aca="true" t="shared" si="10" ref="V43:V52">SUM(S43:U43)</f>
        <v>1169</v>
      </c>
      <c r="W43" s="26">
        <v>740</v>
      </c>
      <c r="X43" s="25">
        <v>8271</v>
      </c>
      <c r="Y43" s="26">
        <v>30</v>
      </c>
      <c r="Z43" s="31">
        <f aca="true" t="shared" si="11" ref="Z43:Z52">SUM(W43:Y43)</f>
        <v>9041</v>
      </c>
    </row>
    <row r="44" spans="1:26" ht="15">
      <c r="A44" s="23">
        <v>33</v>
      </c>
      <c r="B44" s="28" t="s">
        <v>87</v>
      </c>
      <c r="C44" s="25">
        <v>1535</v>
      </c>
      <c r="D44" s="25">
        <v>22174</v>
      </c>
      <c r="E44" s="26">
        <v>3</v>
      </c>
      <c r="F44" s="25">
        <f t="shared" si="6"/>
        <v>23712</v>
      </c>
      <c r="G44" s="26">
        <v>287</v>
      </c>
      <c r="H44" s="26">
        <v>196</v>
      </c>
      <c r="I44" s="26">
        <v>0</v>
      </c>
      <c r="J44" s="30">
        <f t="shared" si="7"/>
        <v>483</v>
      </c>
      <c r="K44" s="26">
        <v>0</v>
      </c>
      <c r="L44" s="26">
        <v>0</v>
      </c>
      <c r="M44" s="26">
        <v>0</v>
      </c>
      <c r="N44" s="30">
        <f t="shared" si="8"/>
        <v>0</v>
      </c>
      <c r="O44" s="26">
        <v>0</v>
      </c>
      <c r="P44" s="26">
        <v>0</v>
      </c>
      <c r="Q44" s="26">
        <v>0</v>
      </c>
      <c r="R44" s="30">
        <f t="shared" si="9"/>
        <v>0</v>
      </c>
      <c r="S44" s="26">
        <v>14</v>
      </c>
      <c r="T44" s="25">
        <v>1792</v>
      </c>
      <c r="U44" s="26">
        <v>0</v>
      </c>
      <c r="V44" s="25">
        <f t="shared" si="10"/>
        <v>1806</v>
      </c>
      <c r="W44" s="26">
        <v>288</v>
      </c>
      <c r="X44" s="25">
        <v>1192</v>
      </c>
      <c r="Y44" s="26">
        <v>0</v>
      </c>
      <c r="Z44" s="31">
        <f t="shared" si="11"/>
        <v>1480</v>
      </c>
    </row>
    <row r="45" spans="1:26" ht="15">
      <c r="A45" s="23">
        <v>34</v>
      </c>
      <c r="B45" s="28" t="s">
        <v>44</v>
      </c>
      <c r="C45" s="26">
        <v>462</v>
      </c>
      <c r="D45" s="26">
        <v>121</v>
      </c>
      <c r="E45" s="26">
        <v>0</v>
      </c>
      <c r="F45" s="25">
        <f t="shared" si="6"/>
        <v>583</v>
      </c>
      <c r="G45" s="26">
        <v>0</v>
      </c>
      <c r="H45" s="26">
        <v>25</v>
      </c>
      <c r="I45" s="26">
        <v>0</v>
      </c>
      <c r="J45" s="30">
        <f t="shared" si="7"/>
        <v>25</v>
      </c>
      <c r="K45" s="26">
        <v>0</v>
      </c>
      <c r="L45" s="26">
        <v>0</v>
      </c>
      <c r="M45" s="26">
        <v>0</v>
      </c>
      <c r="N45" s="30">
        <f t="shared" si="8"/>
        <v>0</v>
      </c>
      <c r="O45" s="26">
        <v>0</v>
      </c>
      <c r="P45" s="26">
        <v>0</v>
      </c>
      <c r="Q45" s="26">
        <v>0</v>
      </c>
      <c r="R45" s="30">
        <f t="shared" si="9"/>
        <v>0</v>
      </c>
      <c r="S45" s="26">
        <v>48</v>
      </c>
      <c r="T45" s="26">
        <v>69</v>
      </c>
      <c r="U45" s="26">
        <v>0</v>
      </c>
      <c r="V45" s="25">
        <f t="shared" si="10"/>
        <v>117</v>
      </c>
      <c r="W45" s="26">
        <v>921</v>
      </c>
      <c r="X45" s="25">
        <v>1006</v>
      </c>
      <c r="Y45" s="26">
        <v>0</v>
      </c>
      <c r="Z45" s="31">
        <f t="shared" si="11"/>
        <v>1927</v>
      </c>
    </row>
    <row r="46" spans="1:26" ht="15">
      <c r="A46" s="23">
        <v>35</v>
      </c>
      <c r="B46" s="28" t="s">
        <v>88</v>
      </c>
      <c r="C46" s="25">
        <v>1610</v>
      </c>
      <c r="D46" s="25">
        <v>6230</v>
      </c>
      <c r="E46" s="26">
        <v>660</v>
      </c>
      <c r="F46" s="25">
        <f t="shared" si="6"/>
        <v>8500</v>
      </c>
      <c r="G46" s="26">
        <v>10</v>
      </c>
      <c r="H46" s="26">
        <v>21</v>
      </c>
      <c r="I46" s="26">
        <v>0</v>
      </c>
      <c r="J46" s="30">
        <f t="shared" si="7"/>
        <v>31</v>
      </c>
      <c r="K46" s="26">
        <v>0</v>
      </c>
      <c r="L46" s="26">
        <v>0</v>
      </c>
      <c r="M46" s="26">
        <v>0</v>
      </c>
      <c r="N46" s="30">
        <f t="shared" si="8"/>
        <v>0</v>
      </c>
      <c r="O46" s="26">
        <v>0</v>
      </c>
      <c r="P46" s="26">
        <v>0</v>
      </c>
      <c r="Q46" s="26">
        <v>0</v>
      </c>
      <c r="R46" s="30">
        <f t="shared" si="9"/>
        <v>0</v>
      </c>
      <c r="S46" s="26">
        <v>376</v>
      </c>
      <c r="T46" s="26">
        <v>723</v>
      </c>
      <c r="U46" s="25">
        <v>1424</v>
      </c>
      <c r="V46" s="25">
        <f t="shared" si="10"/>
        <v>2523</v>
      </c>
      <c r="W46" s="25">
        <v>1162</v>
      </c>
      <c r="X46" s="25">
        <v>5419</v>
      </c>
      <c r="Y46" s="26">
        <v>19</v>
      </c>
      <c r="Z46" s="31">
        <f t="shared" si="11"/>
        <v>6600</v>
      </c>
    </row>
    <row r="47" spans="1:26" ht="15">
      <c r="A47" s="23">
        <v>36</v>
      </c>
      <c r="B47" s="28" t="s">
        <v>89</v>
      </c>
      <c r="C47" s="25">
        <v>2185</v>
      </c>
      <c r="D47" s="25">
        <v>5690</v>
      </c>
      <c r="E47" s="26">
        <v>148</v>
      </c>
      <c r="F47" s="25">
        <f t="shared" si="6"/>
        <v>8023</v>
      </c>
      <c r="G47" s="26">
        <v>0</v>
      </c>
      <c r="H47" s="26">
        <v>158</v>
      </c>
      <c r="I47" s="26">
        <v>0</v>
      </c>
      <c r="J47" s="30">
        <f t="shared" si="7"/>
        <v>158</v>
      </c>
      <c r="K47" s="26">
        <v>0</v>
      </c>
      <c r="L47" s="26">
        <v>0</v>
      </c>
      <c r="M47" s="26">
        <v>0</v>
      </c>
      <c r="N47" s="30">
        <f t="shared" si="8"/>
        <v>0</v>
      </c>
      <c r="O47" s="26">
        <v>0</v>
      </c>
      <c r="P47" s="26">
        <v>0</v>
      </c>
      <c r="Q47" s="26">
        <v>0</v>
      </c>
      <c r="R47" s="30">
        <f t="shared" si="9"/>
        <v>0</v>
      </c>
      <c r="S47" s="26">
        <v>49</v>
      </c>
      <c r="T47" s="25">
        <v>2858</v>
      </c>
      <c r="U47" s="26">
        <v>588</v>
      </c>
      <c r="V47" s="25">
        <f t="shared" si="10"/>
        <v>3495</v>
      </c>
      <c r="W47" s="26">
        <v>207</v>
      </c>
      <c r="X47" s="25">
        <v>2254</v>
      </c>
      <c r="Y47" s="26">
        <v>11</v>
      </c>
      <c r="Z47" s="31">
        <f t="shared" si="11"/>
        <v>2472</v>
      </c>
    </row>
    <row r="48" spans="1:26" ht="15">
      <c r="A48" s="23">
        <v>37</v>
      </c>
      <c r="B48" s="28" t="s">
        <v>90</v>
      </c>
      <c r="C48" s="25">
        <v>24368</v>
      </c>
      <c r="D48" s="25">
        <v>10863</v>
      </c>
      <c r="E48" s="26">
        <v>389</v>
      </c>
      <c r="F48" s="25">
        <f t="shared" si="6"/>
        <v>35620</v>
      </c>
      <c r="G48" s="26">
        <v>341</v>
      </c>
      <c r="H48" s="26">
        <v>106</v>
      </c>
      <c r="I48" s="26">
        <v>9</v>
      </c>
      <c r="J48" s="30">
        <f t="shared" si="7"/>
        <v>456</v>
      </c>
      <c r="K48" s="26">
        <v>0</v>
      </c>
      <c r="L48" s="26">
        <v>0</v>
      </c>
      <c r="M48" s="26">
        <v>0</v>
      </c>
      <c r="N48" s="30">
        <f t="shared" si="8"/>
        <v>0</v>
      </c>
      <c r="O48" s="26">
        <v>0</v>
      </c>
      <c r="P48" s="26">
        <v>0</v>
      </c>
      <c r="Q48" s="26">
        <v>0</v>
      </c>
      <c r="R48" s="30">
        <f t="shared" si="9"/>
        <v>0</v>
      </c>
      <c r="S48" s="25">
        <v>4734</v>
      </c>
      <c r="T48" s="25">
        <v>6854</v>
      </c>
      <c r="U48" s="26">
        <v>700</v>
      </c>
      <c r="V48" s="25">
        <f t="shared" si="10"/>
        <v>12288</v>
      </c>
      <c r="W48" s="25">
        <v>3865</v>
      </c>
      <c r="X48" s="25">
        <v>8495</v>
      </c>
      <c r="Y48" s="26">
        <v>26</v>
      </c>
      <c r="Z48" s="31">
        <f t="shared" si="11"/>
        <v>12386</v>
      </c>
    </row>
    <row r="49" spans="1:26" ht="15">
      <c r="A49" s="23">
        <v>38</v>
      </c>
      <c r="B49" s="28" t="s">
        <v>91</v>
      </c>
      <c r="C49" s="25">
        <v>76463</v>
      </c>
      <c r="D49" s="25">
        <v>20887</v>
      </c>
      <c r="E49" s="26">
        <v>10</v>
      </c>
      <c r="F49" s="25">
        <f t="shared" si="6"/>
        <v>97360</v>
      </c>
      <c r="G49" s="25">
        <v>4843</v>
      </c>
      <c r="H49" s="26">
        <v>0</v>
      </c>
      <c r="I49" s="26">
        <v>0</v>
      </c>
      <c r="J49" s="30">
        <f t="shared" si="7"/>
        <v>4843</v>
      </c>
      <c r="K49" s="26">
        <v>0</v>
      </c>
      <c r="L49" s="26">
        <v>0</v>
      </c>
      <c r="M49" s="26">
        <v>0</v>
      </c>
      <c r="N49" s="30">
        <f t="shared" si="8"/>
        <v>0</v>
      </c>
      <c r="O49" s="26">
        <v>0</v>
      </c>
      <c r="P49" s="26">
        <v>0</v>
      </c>
      <c r="Q49" s="26">
        <v>0</v>
      </c>
      <c r="R49" s="30">
        <f t="shared" si="9"/>
        <v>0</v>
      </c>
      <c r="S49" s="25">
        <v>1054</v>
      </c>
      <c r="T49" s="26">
        <v>381</v>
      </c>
      <c r="U49" s="26">
        <v>681</v>
      </c>
      <c r="V49" s="25">
        <f t="shared" si="10"/>
        <v>2116</v>
      </c>
      <c r="W49" s="26">
        <v>591</v>
      </c>
      <c r="X49" s="26">
        <v>689</v>
      </c>
      <c r="Y49" s="26">
        <v>0</v>
      </c>
      <c r="Z49" s="31">
        <f t="shared" si="11"/>
        <v>1280</v>
      </c>
    </row>
    <row r="50" spans="1:26" ht="15">
      <c r="A50" s="23">
        <v>39</v>
      </c>
      <c r="B50" s="28" t="s">
        <v>92</v>
      </c>
      <c r="C50" s="26">
        <v>308</v>
      </c>
      <c r="D50" s="25">
        <v>2033</v>
      </c>
      <c r="E50" s="26">
        <v>251</v>
      </c>
      <c r="F50" s="25">
        <f t="shared" si="6"/>
        <v>2592</v>
      </c>
      <c r="G50" s="26">
        <v>0</v>
      </c>
      <c r="H50" s="25">
        <v>1326</v>
      </c>
      <c r="I50" s="26">
        <v>0</v>
      </c>
      <c r="J50" s="30">
        <f t="shared" si="7"/>
        <v>1326</v>
      </c>
      <c r="K50" s="26">
        <v>0</v>
      </c>
      <c r="L50" s="26">
        <v>0</v>
      </c>
      <c r="M50" s="26">
        <v>0</v>
      </c>
      <c r="N50" s="30">
        <f t="shared" si="8"/>
        <v>0</v>
      </c>
      <c r="O50" s="26">
        <v>0</v>
      </c>
      <c r="P50" s="26">
        <v>0</v>
      </c>
      <c r="Q50" s="26">
        <v>0</v>
      </c>
      <c r="R50" s="30">
        <f t="shared" si="9"/>
        <v>0</v>
      </c>
      <c r="S50" s="26">
        <v>12</v>
      </c>
      <c r="T50" s="25">
        <v>2754</v>
      </c>
      <c r="U50" s="25">
        <v>10480</v>
      </c>
      <c r="V50" s="25">
        <f t="shared" si="10"/>
        <v>13246</v>
      </c>
      <c r="W50" s="26">
        <v>125</v>
      </c>
      <c r="X50" s="25">
        <v>1452</v>
      </c>
      <c r="Y50" s="26">
        <v>0</v>
      </c>
      <c r="Z50" s="31">
        <f t="shared" si="11"/>
        <v>1577</v>
      </c>
    </row>
    <row r="51" spans="1:26" ht="15">
      <c r="A51" s="23">
        <v>40</v>
      </c>
      <c r="B51" s="28" t="s">
        <v>93</v>
      </c>
      <c r="C51" s="25">
        <v>3071</v>
      </c>
      <c r="D51" s="25">
        <v>2117</v>
      </c>
      <c r="E51" s="26">
        <v>341</v>
      </c>
      <c r="F51" s="25">
        <f t="shared" si="6"/>
        <v>5529</v>
      </c>
      <c r="G51" s="26">
        <v>537</v>
      </c>
      <c r="H51" s="26">
        <v>105</v>
      </c>
      <c r="I51" s="26">
        <v>2</v>
      </c>
      <c r="J51" s="30">
        <f t="shared" si="7"/>
        <v>644</v>
      </c>
      <c r="K51" s="26">
        <v>0</v>
      </c>
      <c r="L51" s="26">
        <v>0</v>
      </c>
      <c r="M51" s="26">
        <v>0</v>
      </c>
      <c r="N51" s="30">
        <f t="shared" si="8"/>
        <v>0</v>
      </c>
      <c r="O51" s="26">
        <v>0</v>
      </c>
      <c r="P51" s="26">
        <v>0</v>
      </c>
      <c r="Q51" s="26">
        <v>0</v>
      </c>
      <c r="R51" s="30">
        <f t="shared" si="9"/>
        <v>0</v>
      </c>
      <c r="S51" s="26">
        <v>248</v>
      </c>
      <c r="T51" s="26">
        <v>163</v>
      </c>
      <c r="U51" s="26">
        <v>9</v>
      </c>
      <c r="V51" s="25">
        <f t="shared" si="10"/>
        <v>420</v>
      </c>
      <c r="W51" s="26">
        <v>119</v>
      </c>
      <c r="X51" s="25">
        <v>1616</v>
      </c>
      <c r="Y51" s="26">
        <v>15</v>
      </c>
      <c r="Z51" s="31">
        <f t="shared" si="11"/>
        <v>1750</v>
      </c>
    </row>
    <row r="52" spans="1:26" ht="15">
      <c r="A52" s="23">
        <v>41</v>
      </c>
      <c r="B52" s="28" t="s">
        <v>94</v>
      </c>
      <c r="C52" s="25">
        <v>1348</v>
      </c>
      <c r="D52" s="25">
        <v>5869</v>
      </c>
      <c r="E52" s="26">
        <v>20</v>
      </c>
      <c r="F52" s="25">
        <f t="shared" si="6"/>
        <v>7237</v>
      </c>
      <c r="G52" s="26">
        <v>8</v>
      </c>
      <c r="H52" s="26">
        <v>66</v>
      </c>
      <c r="I52" s="26">
        <v>5</v>
      </c>
      <c r="J52" s="30">
        <f t="shared" si="7"/>
        <v>79</v>
      </c>
      <c r="K52" s="26">
        <v>0</v>
      </c>
      <c r="L52" s="26">
        <v>0</v>
      </c>
      <c r="M52" s="26">
        <v>0</v>
      </c>
      <c r="N52" s="30">
        <f t="shared" si="8"/>
        <v>0</v>
      </c>
      <c r="O52" s="26">
        <v>0</v>
      </c>
      <c r="P52" s="26">
        <v>0</v>
      </c>
      <c r="Q52" s="26">
        <v>0</v>
      </c>
      <c r="R52" s="30">
        <f t="shared" si="9"/>
        <v>0</v>
      </c>
      <c r="S52" s="26">
        <v>249</v>
      </c>
      <c r="T52" s="25">
        <v>1029</v>
      </c>
      <c r="U52" s="25">
        <v>2686</v>
      </c>
      <c r="V52" s="25">
        <f t="shared" si="10"/>
        <v>3964</v>
      </c>
      <c r="W52" s="25">
        <v>1063</v>
      </c>
      <c r="X52" s="25">
        <v>5397</v>
      </c>
      <c r="Y52" s="26">
        <v>0</v>
      </c>
      <c r="Z52" s="31">
        <f t="shared" si="11"/>
        <v>6460</v>
      </c>
    </row>
    <row r="53" spans="1:26" s="35" customFormat="1" ht="15">
      <c r="A53" s="32"/>
      <c r="B53" s="33" t="s">
        <v>95</v>
      </c>
      <c r="C53" s="34">
        <f aca="true" t="shared" si="12" ref="C53:Z53">SUM(C42:C52,C6:C41)</f>
        <v>430124</v>
      </c>
      <c r="D53" s="34">
        <f t="shared" si="12"/>
        <v>378771</v>
      </c>
      <c r="E53" s="34">
        <f t="shared" si="12"/>
        <v>10144</v>
      </c>
      <c r="F53" s="34">
        <f t="shared" si="12"/>
        <v>819039</v>
      </c>
      <c r="G53" s="34">
        <f t="shared" si="12"/>
        <v>33600</v>
      </c>
      <c r="H53" s="34">
        <f t="shared" si="12"/>
        <v>15014</v>
      </c>
      <c r="I53" s="34">
        <f t="shared" si="12"/>
        <v>2037</v>
      </c>
      <c r="J53" s="34">
        <f t="shared" si="12"/>
        <v>50651</v>
      </c>
      <c r="K53" s="34">
        <f t="shared" si="12"/>
        <v>152</v>
      </c>
      <c r="L53" s="34">
        <f t="shared" si="12"/>
        <v>744</v>
      </c>
      <c r="M53" s="34">
        <f t="shared" si="12"/>
        <v>175</v>
      </c>
      <c r="N53" s="34">
        <f t="shared" si="12"/>
        <v>1071</v>
      </c>
      <c r="O53" s="34">
        <f t="shared" si="12"/>
        <v>1550</v>
      </c>
      <c r="P53" s="34">
        <f t="shared" si="12"/>
        <v>1822</v>
      </c>
      <c r="Q53" s="34">
        <f t="shared" si="12"/>
        <v>414</v>
      </c>
      <c r="R53" s="34">
        <f t="shared" si="12"/>
        <v>3786</v>
      </c>
      <c r="S53" s="34">
        <f t="shared" si="12"/>
        <v>88779</v>
      </c>
      <c r="T53" s="34">
        <f t="shared" si="12"/>
        <v>101963</v>
      </c>
      <c r="U53" s="34">
        <f t="shared" si="12"/>
        <v>80940</v>
      </c>
      <c r="V53" s="34">
        <f t="shared" si="12"/>
        <v>271682</v>
      </c>
      <c r="W53" s="34">
        <f t="shared" si="12"/>
        <v>58586</v>
      </c>
      <c r="X53" s="34">
        <f t="shared" si="12"/>
        <v>248422</v>
      </c>
      <c r="Y53" s="34">
        <f t="shared" si="12"/>
        <v>3458</v>
      </c>
      <c r="Z53" s="34">
        <f t="shared" si="12"/>
        <v>310466</v>
      </c>
    </row>
  </sheetData>
  <sheetProtection/>
  <mergeCells count="11">
    <mergeCell ref="A1:D1"/>
    <mergeCell ref="A2:Z2"/>
    <mergeCell ref="A3:A5"/>
    <mergeCell ref="B3:B5"/>
    <mergeCell ref="C3:Z3"/>
    <mergeCell ref="C4:F4"/>
    <mergeCell ref="G4:J4"/>
    <mergeCell ref="K4:N4"/>
    <mergeCell ref="O4:R4"/>
    <mergeCell ref="S4:V4"/>
    <mergeCell ref="W4:Z4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T2"/>
    </sheetView>
  </sheetViews>
  <sheetFormatPr defaultColWidth="9.140625" defaultRowHeight="15"/>
  <cols>
    <col min="1" max="1" width="6.57421875" style="0" customWidth="1"/>
    <col min="2" max="2" width="22.00390625" style="0" customWidth="1"/>
    <col min="3" max="20" width="8.57421875" style="0" customWidth="1"/>
  </cols>
  <sheetData>
    <row r="1" spans="1:4" ht="15">
      <c r="A1" s="207" t="s">
        <v>99</v>
      </c>
      <c r="B1" s="207"/>
      <c r="C1" s="207"/>
      <c r="D1" s="207"/>
    </row>
    <row r="2" spans="1:20" ht="39.75" customHeight="1" thickBot="1">
      <c r="A2" s="272" t="s">
        <v>166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</row>
    <row r="3" spans="1:20" ht="15">
      <c r="A3" s="273" t="s">
        <v>12</v>
      </c>
      <c r="B3" s="276" t="s">
        <v>13</v>
      </c>
      <c r="C3" s="276" t="s">
        <v>0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9"/>
    </row>
    <row r="4" spans="1:20" ht="15">
      <c r="A4" s="274"/>
      <c r="B4" s="277"/>
      <c r="C4" s="270" t="s">
        <v>5</v>
      </c>
      <c r="D4" s="270"/>
      <c r="E4" s="270"/>
      <c r="F4" s="270" t="s">
        <v>6</v>
      </c>
      <c r="G4" s="270"/>
      <c r="H4" s="270"/>
      <c r="I4" s="270" t="s">
        <v>7</v>
      </c>
      <c r="J4" s="270"/>
      <c r="K4" s="270"/>
      <c r="L4" s="270" t="s">
        <v>8</v>
      </c>
      <c r="M4" s="270"/>
      <c r="N4" s="270"/>
      <c r="O4" s="270" t="s">
        <v>9</v>
      </c>
      <c r="P4" s="270"/>
      <c r="Q4" s="270"/>
      <c r="R4" s="270" t="s">
        <v>10</v>
      </c>
      <c r="S4" s="270"/>
      <c r="T4" s="271"/>
    </row>
    <row r="5" spans="1:20" ht="15.75" thickBot="1">
      <c r="A5" s="275"/>
      <c r="B5" s="278"/>
      <c r="C5" s="144" t="s">
        <v>14</v>
      </c>
      <c r="D5" s="144" t="s">
        <v>15</v>
      </c>
      <c r="E5" s="144" t="s">
        <v>16</v>
      </c>
      <c r="F5" s="144" t="s">
        <v>14</v>
      </c>
      <c r="G5" s="144" t="s">
        <v>15</v>
      </c>
      <c r="H5" s="144" t="s">
        <v>16</v>
      </c>
      <c r="I5" s="144" t="s">
        <v>14</v>
      </c>
      <c r="J5" s="144" t="s">
        <v>15</v>
      </c>
      <c r="K5" s="144" t="s">
        <v>16</v>
      </c>
      <c r="L5" s="144" t="s">
        <v>14</v>
      </c>
      <c r="M5" s="144" t="s">
        <v>15</v>
      </c>
      <c r="N5" s="144" t="s">
        <v>16</v>
      </c>
      <c r="O5" s="144" t="s">
        <v>14</v>
      </c>
      <c r="P5" s="144" t="s">
        <v>15</v>
      </c>
      <c r="Q5" s="144" t="s">
        <v>16</v>
      </c>
      <c r="R5" s="144" t="s">
        <v>14</v>
      </c>
      <c r="S5" s="144" t="s">
        <v>15</v>
      </c>
      <c r="T5" s="145" t="s">
        <v>16</v>
      </c>
    </row>
    <row r="6" spans="1:20" ht="15">
      <c r="A6" s="86">
        <v>1</v>
      </c>
      <c r="B6" s="87" t="s">
        <v>17</v>
      </c>
      <c r="C6" s="88">
        <v>13847</v>
      </c>
      <c r="D6" s="88">
        <v>80363</v>
      </c>
      <c r="E6" s="88">
        <f aca="true" t="shared" si="0" ref="E6:E24">SUM(C6:D6)</f>
        <v>94210</v>
      </c>
      <c r="F6" s="88">
        <v>1</v>
      </c>
      <c r="G6" s="88">
        <v>45</v>
      </c>
      <c r="H6" s="88">
        <f aca="true" t="shared" si="1" ref="H6:H24">SUM(F6:G6)</f>
        <v>46</v>
      </c>
      <c r="I6" s="88">
        <v>0</v>
      </c>
      <c r="J6" s="88">
        <v>0</v>
      </c>
      <c r="K6" s="88">
        <f aca="true" t="shared" si="2" ref="K6:K24">SUM(I6:J6)</f>
        <v>0</v>
      </c>
      <c r="L6" s="88">
        <v>0</v>
      </c>
      <c r="M6" s="88">
        <v>0</v>
      </c>
      <c r="N6" s="88">
        <f aca="true" t="shared" si="3" ref="N6:N24">SUM(L6:M6)</f>
        <v>0</v>
      </c>
      <c r="O6" s="88">
        <v>45</v>
      </c>
      <c r="P6" s="88">
        <v>4729</v>
      </c>
      <c r="Q6" s="88">
        <f aca="true" t="shared" si="4" ref="Q6:Q24">SUM(O6:P6)</f>
        <v>4774</v>
      </c>
      <c r="R6" s="88">
        <v>6363</v>
      </c>
      <c r="S6" s="88">
        <v>47615</v>
      </c>
      <c r="T6" s="88">
        <f aca="true" t="shared" si="5" ref="T6:T24">SUM(R6:S6)</f>
        <v>53978</v>
      </c>
    </row>
    <row r="7" spans="1:20" ht="15">
      <c r="A7" s="77">
        <v>2</v>
      </c>
      <c r="B7" s="82" t="s">
        <v>18</v>
      </c>
      <c r="C7" s="77">
        <v>12359</v>
      </c>
      <c r="D7" s="77">
        <v>7966</v>
      </c>
      <c r="E7" s="81">
        <f t="shared" si="0"/>
        <v>20325</v>
      </c>
      <c r="F7" s="77">
        <v>10357</v>
      </c>
      <c r="G7" s="77">
        <v>2070</v>
      </c>
      <c r="H7" s="81">
        <f t="shared" si="1"/>
        <v>12427</v>
      </c>
      <c r="I7" s="77">
        <v>0</v>
      </c>
      <c r="J7" s="77">
        <v>0</v>
      </c>
      <c r="K7" s="81">
        <f t="shared" si="2"/>
        <v>0</v>
      </c>
      <c r="L7" s="77"/>
      <c r="M7" s="77">
        <v>0</v>
      </c>
      <c r="N7" s="81">
        <f t="shared" si="3"/>
        <v>0</v>
      </c>
      <c r="O7" s="77">
        <v>1385</v>
      </c>
      <c r="P7" s="77">
        <v>270</v>
      </c>
      <c r="Q7" s="81">
        <f t="shared" si="4"/>
        <v>1655</v>
      </c>
      <c r="R7" s="77">
        <v>866</v>
      </c>
      <c r="S7" s="77">
        <v>2501</v>
      </c>
      <c r="T7" s="81">
        <f t="shared" si="5"/>
        <v>3367</v>
      </c>
    </row>
    <row r="8" spans="1:20" ht="15">
      <c r="A8" s="77">
        <v>3</v>
      </c>
      <c r="B8" s="82" t="s">
        <v>19</v>
      </c>
      <c r="C8" s="77">
        <v>1044</v>
      </c>
      <c r="D8" s="77">
        <v>5428</v>
      </c>
      <c r="E8" s="81">
        <f t="shared" si="0"/>
        <v>6472</v>
      </c>
      <c r="F8" s="77">
        <v>219</v>
      </c>
      <c r="G8" s="77">
        <v>346</v>
      </c>
      <c r="H8" s="81">
        <f t="shared" si="1"/>
        <v>565</v>
      </c>
      <c r="I8" s="77">
        <v>0</v>
      </c>
      <c r="J8" s="77">
        <v>0</v>
      </c>
      <c r="K8" s="81">
        <f t="shared" si="2"/>
        <v>0</v>
      </c>
      <c r="L8" s="77">
        <v>0</v>
      </c>
      <c r="M8" s="77">
        <v>0</v>
      </c>
      <c r="N8" s="81">
        <f t="shared" si="3"/>
        <v>0</v>
      </c>
      <c r="O8" s="77">
        <v>707</v>
      </c>
      <c r="P8" s="77">
        <v>323</v>
      </c>
      <c r="Q8" s="81">
        <f t="shared" si="4"/>
        <v>1030</v>
      </c>
      <c r="R8" s="77">
        <v>1016</v>
      </c>
      <c r="S8" s="77">
        <v>5737</v>
      </c>
      <c r="T8" s="81">
        <f t="shared" si="5"/>
        <v>6753</v>
      </c>
    </row>
    <row r="9" spans="1:20" ht="15">
      <c r="A9" s="77">
        <v>4</v>
      </c>
      <c r="B9" s="82" t="s">
        <v>20</v>
      </c>
      <c r="C9" s="77">
        <v>17379</v>
      </c>
      <c r="D9" s="77">
        <v>7720</v>
      </c>
      <c r="E9" s="81">
        <f t="shared" si="0"/>
        <v>25099</v>
      </c>
      <c r="F9" s="77">
        <v>376</v>
      </c>
      <c r="G9" s="77">
        <v>636</v>
      </c>
      <c r="H9" s="81">
        <f t="shared" si="1"/>
        <v>1012</v>
      </c>
      <c r="I9" s="77">
        <v>0</v>
      </c>
      <c r="J9" s="77">
        <v>0</v>
      </c>
      <c r="K9" s="81">
        <f t="shared" si="2"/>
        <v>0</v>
      </c>
      <c r="L9" s="77">
        <v>0</v>
      </c>
      <c r="M9" s="77">
        <v>0</v>
      </c>
      <c r="N9" s="81">
        <f t="shared" si="3"/>
        <v>0</v>
      </c>
      <c r="O9" s="77">
        <v>19</v>
      </c>
      <c r="P9" s="77">
        <v>589</v>
      </c>
      <c r="Q9" s="81">
        <f t="shared" si="4"/>
        <v>608</v>
      </c>
      <c r="R9" s="77">
        <v>4756</v>
      </c>
      <c r="S9" s="77">
        <v>5033</v>
      </c>
      <c r="T9" s="81">
        <f t="shared" si="5"/>
        <v>9789</v>
      </c>
    </row>
    <row r="10" spans="1:20" ht="15">
      <c r="A10" s="77">
        <v>5</v>
      </c>
      <c r="B10" s="82" t="s">
        <v>21</v>
      </c>
      <c r="C10" s="77">
        <v>11879</v>
      </c>
      <c r="D10" s="77">
        <v>10621</v>
      </c>
      <c r="E10" s="81">
        <f t="shared" si="0"/>
        <v>22500</v>
      </c>
      <c r="F10" s="77">
        <v>66</v>
      </c>
      <c r="G10" s="77">
        <v>947</v>
      </c>
      <c r="H10" s="81">
        <f t="shared" si="1"/>
        <v>1013</v>
      </c>
      <c r="I10" s="77">
        <v>0</v>
      </c>
      <c r="J10" s="77">
        <v>0</v>
      </c>
      <c r="K10" s="81">
        <f t="shared" si="2"/>
        <v>0</v>
      </c>
      <c r="L10" s="77">
        <v>0</v>
      </c>
      <c r="M10" s="77">
        <v>0</v>
      </c>
      <c r="N10" s="81">
        <f t="shared" si="3"/>
        <v>0</v>
      </c>
      <c r="O10" s="77">
        <v>202</v>
      </c>
      <c r="P10" s="77">
        <v>979</v>
      </c>
      <c r="Q10" s="81">
        <f t="shared" si="4"/>
        <v>1181</v>
      </c>
      <c r="R10" s="77">
        <v>30599</v>
      </c>
      <c r="S10" s="77">
        <v>2238</v>
      </c>
      <c r="T10" s="81">
        <f t="shared" si="5"/>
        <v>32837</v>
      </c>
    </row>
    <row r="11" spans="1:20" ht="15">
      <c r="A11" s="77">
        <v>6</v>
      </c>
      <c r="B11" s="82" t="s">
        <v>22</v>
      </c>
      <c r="C11" s="77">
        <v>1353</v>
      </c>
      <c r="D11" s="77">
        <v>97</v>
      </c>
      <c r="E11" s="81">
        <f t="shared" si="0"/>
        <v>1450</v>
      </c>
      <c r="F11" s="77">
        <v>110</v>
      </c>
      <c r="G11" s="77">
        <v>117</v>
      </c>
      <c r="H11" s="81">
        <f t="shared" si="1"/>
        <v>227</v>
      </c>
      <c r="I11" s="77">
        <v>0</v>
      </c>
      <c r="J11" s="77">
        <v>0</v>
      </c>
      <c r="K11" s="81">
        <f t="shared" si="2"/>
        <v>0</v>
      </c>
      <c r="L11" s="77">
        <v>0</v>
      </c>
      <c r="M11" s="77">
        <v>0</v>
      </c>
      <c r="N11" s="81">
        <f t="shared" si="3"/>
        <v>0</v>
      </c>
      <c r="O11" s="77">
        <v>0</v>
      </c>
      <c r="P11" s="77">
        <v>46</v>
      </c>
      <c r="Q11" s="81">
        <f t="shared" si="4"/>
        <v>46</v>
      </c>
      <c r="R11" s="77">
        <v>3</v>
      </c>
      <c r="S11" s="77">
        <v>63</v>
      </c>
      <c r="T11" s="81">
        <f t="shared" si="5"/>
        <v>66</v>
      </c>
    </row>
    <row r="12" spans="1:20" ht="15">
      <c r="A12" s="77">
        <v>7</v>
      </c>
      <c r="B12" s="82" t="s">
        <v>23</v>
      </c>
      <c r="C12" s="77">
        <v>79046</v>
      </c>
      <c r="D12" s="77">
        <v>7493</v>
      </c>
      <c r="E12" s="81">
        <f t="shared" si="0"/>
        <v>86539</v>
      </c>
      <c r="F12" s="77">
        <v>3895</v>
      </c>
      <c r="G12" s="77">
        <v>264</v>
      </c>
      <c r="H12" s="81">
        <f t="shared" si="1"/>
        <v>4159</v>
      </c>
      <c r="I12" s="77">
        <v>0</v>
      </c>
      <c r="J12" s="77">
        <v>0</v>
      </c>
      <c r="K12" s="81">
        <f t="shared" si="2"/>
        <v>0</v>
      </c>
      <c r="L12" s="77">
        <v>222</v>
      </c>
      <c r="M12" s="77">
        <v>1</v>
      </c>
      <c r="N12" s="81">
        <f t="shared" si="3"/>
        <v>223</v>
      </c>
      <c r="O12" s="77">
        <v>20032</v>
      </c>
      <c r="P12" s="78">
        <v>538</v>
      </c>
      <c r="Q12" s="81">
        <f t="shared" si="4"/>
        <v>20570</v>
      </c>
      <c r="R12" s="77">
        <v>21217</v>
      </c>
      <c r="S12" s="77">
        <v>2743</v>
      </c>
      <c r="T12" s="81">
        <f t="shared" si="5"/>
        <v>23960</v>
      </c>
    </row>
    <row r="13" spans="1:20" ht="15">
      <c r="A13" s="77">
        <v>8</v>
      </c>
      <c r="B13" s="82" t="s">
        <v>24</v>
      </c>
      <c r="C13" s="77">
        <v>14811</v>
      </c>
      <c r="D13" s="77">
        <v>4199</v>
      </c>
      <c r="E13" s="81">
        <f t="shared" si="0"/>
        <v>19010</v>
      </c>
      <c r="F13" s="77">
        <v>1347</v>
      </c>
      <c r="G13" s="77">
        <v>330</v>
      </c>
      <c r="H13" s="81">
        <f t="shared" si="1"/>
        <v>1677</v>
      </c>
      <c r="I13" s="77">
        <v>0</v>
      </c>
      <c r="J13" s="77">
        <v>0</v>
      </c>
      <c r="K13" s="81">
        <f t="shared" si="2"/>
        <v>0</v>
      </c>
      <c r="L13" s="77"/>
      <c r="M13" s="77"/>
      <c r="N13" s="81">
        <f t="shared" si="3"/>
        <v>0</v>
      </c>
      <c r="O13" s="77">
        <v>3409</v>
      </c>
      <c r="P13" s="77">
        <v>1204</v>
      </c>
      <c r="Q13" s="81">
        <f t="shared" si="4"/>
        <v>4613</v>
      </c>
      <c r="R13" s="77">
        <v>2667</v>
      </c>
      <c r="S13" s="77">
        <v>2943</v>
      </c>
      <c r="T13" s="81">
        <f t="shared" si="5"/>
        <v>5610</v>
      </c>
    </row>
    <row r="14" spans="1:20" ht="15">
      <c r="A14" s="77">
        <v>9</v>
      </c>
      <c r="B14" s="82" t="s">
        <v>25</v>
      </c>
      <c r="C14" s="77">
        <v>381</v>
      </c>
      <c r="D14" s="77">
        <v>725</v>
      </c>
      <c r="E14" s="81">
        <f t="shared" si="0"/>
        <v>1106</v>
      </c>
      <c r="F14" s="77">
        <v>4</v>
      </c>
      <c r="G14" s="77">
        <v>0</v>
      </c>
      <c r="H14" s="81">
        <f t="shared" si="1"/>
        <v>4</v>
      </c>
      <c r="I14" s="77">
        <v>0</v>
      </c>
      <c r="J14" s="77">
        <v>0</v>
      </c>
      <c r="K14" s="81">
        <f t="shared" si="2"/>
        <v>0</v>
      </c>
      <c r="L14" s="77">
        <v>0</v>
      </c>
      <c r="M14" s="77"/>
      <c r="N14" s="81">
        <f t="shared" si="3"/>
        <v>0</v>
      </c>
      <c r="O14" s="77">
        <v>54</v>
      </c>
      <c r="P14" s="77">
        <v>2747</v>
      </c>
      <c r="Q14" s="81">
        <f t="shared" si="4"/>
        <v>2801</v>
      </c>
      <c r="R14" s="77">
        <v>115</v>
      </c>
      <c r="S14" s="77">
        <v>67</v>
      </c>
      <c r="T14" s="81">
        <f t="shared" si="5"/>
        <v>182</v>
      </c>
    </row>
    <row r="15" spans="1:20" ht="15">
      <c r="A15" s="77">
        <v>10</v>
      </c>
      <c r="B15" s="82" t="s">
        <v>26</v>
      </c>
      <c r="C15" s="77">
        <v>25473</v>
      </c>
      <c r="D15" s="77">
        <v>50461</v>
      </c>
      <c r="E15" s="81">
        <f t="shared" si="0"/>
        <v>75934</v>
      </c>
      <c r="F15" s="77">
        <v>6306</v>
      </c>
      <c r="G15" s="77">
        <v>1965</v>
      </c>
      <c r="H15" s="81">
        <f t="shared" si="1"/>
        <v>8271</v>
      </c>
      <c r="I15" s="77">
        <v>17</v>
      </c>
      <c r="J15" s="77">
        <v>6</v>
      </c>
      <c r="K15" s="81">
        <f t="shared" si="2"/>
        <v>23</v>
      </c>
      <c r="L15" s="77">
        <v>1516</v>
      </c>
      <c r="M15" s="77">
        <v>57</v>
      </c>
      <c r="N15" s="81">
        <f t="shared" si="3"/>
        <v>1573</v>
      </c>
      <c r="O15" s="77">
        <v>37</v>
      </c>
      <c r="P15" s="77">
        <v>118</v>
      </c>
      <c r="Q15" s="81">
        <f t="shared" si="4"/>
        <v>155</v>
      </c>
      <c r="R15" s="77">
        <v>11430</v>
      </c>
      <c r="S15" s="77">
        <v>17528</v>
      </c>
      <c r="T15" s="81">
        <f t="shared" si="5"/>
        <v>28958</v>
      </c>
    </row>
    <row r="16" spans="1:20" ht="15">
      <c r="A16" s="77">
        <v>11</v>
      </c>
      <c r="B16" s="82" t="s">
        <v>27</v>
      </c>
      <c r="C16" s="77">
        <v>851</v>
      </c>
      <c r="D16" s="77">
        <v>1713</v>
      </c>
      <c r="E16" s="81">
        <f t="shared" si="0"/>
        <v>2564</v>
      </c>
      <c r="F16" s="77">
        <v>0</v>
      </c>
      <c r="G16" s="77">
        <v>0</v>
      </c>
      <c r="H16" s="81">
        <f t="shared" si="1"/>
        <v>0</v>
      </c>
      <c r="I16" s="77">
        <v>0</v>
      </c>
      <c r="J16" s="77">
        <v>0</v>
      </c>
      <c r="K16" s="81">
        <f t="shared" si="2"/>
        <v>0</v>
      </c>
      <c r="L16" s="77">
        <v>0</v>
      </c>
      <c r="M16" s="77">
        <v>0</v>
      </c>
      <c r="N16" s="81">
        <f t="shared" si="3"/>
        <v>0</v>
      </c>
      <c r="O16" s="77">
        <v>0</v>
      </c>
      <c r="P16" s="77">
        <v>0</v>
      </c>
      <c r="Q16" s="81">
        <f t="shared" si="4"/>
        <v>0</v>
      </c>
      <c r="R16" s="77">
        <v>1138</v>
      </c>
      <c r="S16" s="77">
        <v>5052</v>
      </c>
      <c r="T16" s="81">
        <f t="shared" si="5"/>
        <v>6190</v>
      </c>
    </row>
    <row r="17" spans="1:20" ht="15">
      <c r="A17" s="77">
        <v>12</v>
      </c>
      <c r="B17" s="82" t="s">
        <v>28</v>
      </c>
      <c r="C17" s="77">
        <v>33316</v>
      </c>
      <c r="D17" s="77">
        <v>596</v>
      </c>
      <c r="E17" s="77">
        <f t="shared" si="0"/>
        <v>33912</v>
      </c>
      <c r="F17" s="77">
        <v>3868</v>
      </c>
      <c r="G17" s="77">
        <v>293</v>
      </c>
      <c r="H17" s="77">
        <f t="shared" si="1"/>
        <v>4161</v>
      </c>
      <c r="I17" s="77">
        <v>1</v>
      </c>
      <c r="J17" s="77">
        <v>9</v>
      </c>
      <c r="K17" s="77">
        <f t="shared" si="2"/>
        <v>10</v>
      </c>
      <c r="L17" s="77">
        <v>537</v>
      </c>
      <c r="M17" s="77">
        <v>17</v>
      </c>
      <c r="N17" s="77">
        <f t="shared" si="3"/>
        <v>554</v>
      </c>
      <c r="O17" s="77">
        <v>2907</v>
      </c>
      <c r="P17" s="77">
        <v>268</v>
      </c>
      <c r="Q17" s="77">
        <f t="shared" si="4"/>
        <v>3175</v>
      </c>
      <c r="R17" s="77">
        <v>2203</v>
      </c>
      <c r="S17" s="77">
        <v>315</v>
      </c>
      <c r="T17" s="77">
        <f t="shared" si="5"/>
        <v>2518</v>
      </c>
    </row>
    <row r="18" spans="1:20" ht="15">
      <c r="A18" s="77">
        <v>13</v>
      </c>
      <c r="B18" s="82" t="s">
        <v>29</v>
      </c>
      <c r="C18" s="77">
        <v>35</v>
      </c>
      <c r="D18" s="77">
        <v>9</v>
      </c>
      <c r="E18" s="81">
        <f t="shared" si="0"/>
        <v>44</v>
      </c>
      <c r="F18" s="77">
        <v>0</v>
      </c>
      <c r="G18" s="77">
        <v>0</v>
      </c>
      <c r="H18" s="81">
        <f t="shared" si="1"/>
        <v>0</v>
      </c>
      <c r="I18" s="77">
        <v>0</v>
      </c>
      <c r="J18" s="77">
        <v>0</v>
      </c>
      <c r="K18" s="81">
        <f t="shared" si="2"/>
        <v>0</v>
      </c>
      <c r="L18" s="77">
        <v>0</v>
      </c>
      <c r="M18" s="77">
        <v>0</v>
      </c>
      <c r="N18" s="81">
        <f t="shared" si="3"/>
        <v>0</v>
      </c>
      <c r="O18" s="77">
        <v>0</v>
      </c>
      <c r="P18" s="77">
        <v>1</v>
      </c>
      <c r="Q18" s="81">
        <f t="shared" si="4"/>
        <v>1</v>
      </c>
      <c r="R18" s="77">
        <v>0</v>
      </c>
      <c r="S18" s="77">
        <v>9</v>
      </c>
      <c r="T18" s="81">
        <f t="shared" si="5"/>
        <v>9</v>
      </c>
    </row>
    <row r="19" spans="1:20" ht="15">
      <c r="A19" s="77">
        <v>14</v>
      </c>
      <c r="B19" s="82" t="s">
        <v>30</v>
      </c>
      <c r="C19" s="77">
        <v>762</v>
      </c>
      <c r="D19" s="77">
        <v>2756</v>
      </c>
      <c r="E19" s="81">
        <f t="shared" si="0"/>
        <v>3518</v>
      </c>
      <c r="F19" s="77">
        <v>3</v>
      </c>
      <c r="G19" s="77">
        <v>31</v>
      </c>
      <c r="H19" s="81">
        <f t="shared" si="1"/>
        <v>34</v>
      </c>
      <c r="I19" s="77">
        <v>0</v>
      </c>
      <c r="J19" s="77">
        <v>0</v>
      </c>
      <c r="K19" s="81">
        <f t="shared" si="2"/>
        <v>0</v>
      </c>
      <c r="L19" s="77">
        <v>0</v>
      </c>
      <c r="M19" s="77">
        <v>0</v>
      </c>
      <c r="N19" s="81">
        <f t="shared" si="3"/>
        <v>0</v>
      </c>
      <c r="O19" s="77">
        <v>162</v>
      </c>
      <c r="P19" s="77">
        <v>1813</v>
      </c>
      <c r="Q19" s="81">
        <f t="shared" si="4"/>
        <v>1975</v>
      </c>
      <c r="R19" s="77">
        <v>123</v>
      </c>
      <c r="S19" s="77">
        <v>2818</v>
      </c>
      <c r="T19" s="81">
        <f t="shared" si="5"/>
        <v>2941</v>
      </c>
    </row>
    <row r="20" spans="1:20" ht="15">
      <c r="A20" s="77">
        <v>15</v>
      </c>
      <c r="B20" s="82" t="s">
        <v>31</v>
      </c>
      <c r="C20" s="79">
        <v>14109</v>
      </c>
      <c r="D20" s="79">
        <v>4192</v>
      </c>
      <c r="E20" s="81">
        <f t="shared" si="0"/>
        <v>18301</v>
      </c>
      <c r="F20" s="79">
        <v>1047</v>
      </c>
      <c r="G20" s="79">
        <v>15</v>
      </c>
      <c r="H20" s="81">
        <f t="shared" si="1"/>
        <v>1062</v>
      </c>
      <c r="I20" s="77">
        <v>0</v>
      </c>
      <c r="J20" s="77">
        <v>0</v>
      </c>
      <c r="K20" s="81">
        <f t="shared" si="2"/>
        <v>0</v>
      </c>
      <c r="L20" s="77">
        <v>0</v>
      </c>
      <c r="M20" s="77">
        <v>0</v>
      </c>
      <c r="N20" s="81">
        <f t="shared" si="3"/>
        <v>0</v>
      </c>
      <c r="O20" s="79">
        <v>15</v>
      </c>
      <c r="P20" s="79">
        <v>148</v>
      </c>
      <c r="Q20" s="81">
        <f t="shared" si="4"/>
        <v>163</v>
      </c>
      <c r="R20" s="79">
        <v>4787</v>
      </c>
      <c r="S20" s="79">
        <v>5906</v>
      </c>
      <c r="T20" s="81">
        <f t="shared" si="5"/>
        <v>10693</v>
      </c>
    </row>
    <row r="21" spans="1:20" ht="15">
      <c r="A21" s="77"/>
      <c r="B21" s="83" t="s">
        <v>32</v>
      </c>
      <c r="C21" s="79">
        <v>6106</v>
      </c>
      <c r="D21" s="79">
        <v>1470</v>
      </c>
      <c r="E21" s="82">
        <f t="shared" si="0"/>
        <v>7576</v>
      </c>
      <c r="F21" s="79">
        <v>1045</v>
      </c>
      <c r="G21" s="79">
        <v>14</v>
      </c>
      <c r="H21" s="82">
        <f t="shared" si="1"/>
        <v>1059</v>
      </c>
      <c r="I21" s="79">
        <v>0</v>
      </c>
      <c r="J21" s="79">
        <v>0</v>
      </c>
      <c r="K21" s="82">
        <f t="shared" si="2"/>
        <v>0</v>
      </c>
      <c r="L21" s="79">
        <v>0</v>
      </c>
      <c r="M21" s="79">
        <v>0</v>
      </c>
      <c r="N21" s="82">
        <f t="shared" si="3"/>
        <v>0</v>
      </c>
      <c r="O21" s="79">
        <v>15</v>
      </c>
      <c r="P21" s="79">
        <v>118</v>
      </c>
      <c r="Q21" s="82">
        <f t="shared" si="4"/>
        <v>133</v>
      </c>
      <c r="R21" s="79">
        <v>4604</v>
      </c>
      <c r="S21" s="79">
        <v>3703</v>
      </c>
      <c r="T21" s="82">
        <f t="shared" si="5"/>
        <v>8307</v>
      </c>
    </row>
    <row r="22" spans="1:20" ht="15">
      <c r="A22" s="77">
        <v>16</v>
      </c>
      <c r="B22" s="82" t="s">
        <v>33</v>
      </c>
      <c r="C22" s="77">
        <v>8306</v>
      </c>
      <c r="D22" s="77">
        <v>21888</v>
      </c>
      <c r="E22" s="81">
        <f t="shared" si="0"/>
        <v>30194</v>
      </c>
      <c r="F22" s="77">
        <v>2</v>
      </c>
      <c r="G22" s="77">
        <v>36</v>
      </c>
      <c r="H22" s="81">
        <f t="shared" si="1"/>
        <v>38</v>
      </c>
      <c r="I22" s="77">
        <v>0</v>
      </c>
      <c r="J22" s="77">
        <v>0</v>
      </c>
      <c r="K22" s="81">
        <f t="shared" si="2"/>
        <v>0</v>
      </c>
      <c r="L22" s="77">
        <v>0</v>
      </c>
      <c r="M22" s="77">
        <v>0</v>
      </c>
      <c r="N22" s="81">
        <f t="shared" si="3"/>
        <v>0</v>
      </c>
      <c r="O22" s="77">
        <v>0</v>
      </c>
      <c r="P22" s="77">
        <v>312</v>
      </c>
      <c r="Q22" s="81">
        <f t="shared" si="4"/>
        <v>312</v>
      </c>
      <c r="R22" s="77">
        <v>196</v>
      </c>
      <c r="S22" s="77">
        <v>18829</v>
      </c>
      <c r="T22" s="81">
        <f t="shared" si="5"/>
        <v>19025</v>
      </c>
    </row>
    <row r="23" spans="1:20" ht="15">
      <c r="A23" s="77">
        <v>17</v>
      </c>
      <c r="B23" s="82" t="s">
        <v>34</v>
      </c>
      <c r="C23" s="77">
        <v>16482</v>
      </c>
      <c r="D23" s="77">
        <v>17421</v>
      </c>
      <c r="E23" s="81">
        <f t="shared" si="0"/>
        <v>33903</v>
      </c>
      <c r="F23" s="77">
        <v>8257</v>
      </c>
      <c r="G23" s="77">
        <v>2676</v>
      </c>
      <c r="H23" s="81">
        <f t="shared" si="1"/>
        <v>10933</v>
      </c>
      <c r="I23" s="77">
        <v>0</v>
      </c>
      <c r="J23" s="77">
        <v>0</v>
      </c>
      <c r="K23" s="81">
        <f t="shared" si="2"/>
        <v>0</v>
      </c>
      <c r="L23" s="77">
        <v>0</v>
      </c>
      <c r="M23" s="77">
        <v>0</v>
      </c>
      <c r="N23" s="81">
        <f t="shared" si="3"/>
        <v>0</v>
      </c>
      <c r="O23" s="77">
        <v>475</v>
      </c>
      <c r="P23" s="77">
        <v>7066</v>
      </c>
      <c r="Q23" s="81">
        <f t="shared" si="4"/>
        <v>7541</v>
      </c>
      <c r="R23" s="77">
        <v>2332</v>
      </c>
      <c r="S23" s="77">
        <v>16554</v>
      </c>
      <c r="T23" s="81">
        <f t="shared" si="5"/>
        <v>18886</v>
      </c>
    </row>
    <row r="24" spans="1:20" ht="15">
      <c r="A24" s="77">
        <v>18</v>
      </c>
      <c r="B24" s="82" t="s">
        <v>35</v>
      </c>
      <c r="C24" s="77">
        <v>3894</v>
      </c>
      <c r="D24" s="77">
        <v>40368</v>
      </c>
      <c r="E24" s="81">
        <f t="shared" si="0"/>
        <v>44262</v>
      </c>
      <c r="F24" s="77">
        <v>595</v>
      </c>
      <c r="G24" s="77">
        <v>458</v>
      </c>
      <c r="H24" s="81">
        <f t="shared" si="1"/>
        <v>1053</v>
      </c>
      <c r="I24" s="77">
        <v>0</v>
      </c>
      <c r="J24" s="77">
        <v>0</v>
      </c>
      <c r="K24" s="81">
        <f t="shared" si="2"/>
        <v>0</v>
      </c>
      <c r="L24" s="77">
        <v>0</v>
      </c>
      <c r="M24" s="77">
        <v>0</v>
      </c>
      <c r="N24" s="81">
        <f t="shared" si="3"/>
        <v>0</v>
      </c>
      <c r="O24" s="77">
        <v>60</v>
      </c>
      <c r="P24" s="77">
        <v>27017</v>
      </c>
      <c r="Q24" s="81">
        <f t="shared" si="4"/>
        <v>27077</v>
      </c>
      <c r="R24" s="77">
        <v>8495</v>
      </c>
      <c r="S24" s="77">
        <v>43714</v>
      </c>
      <c r="T24" s="81">
        <f t="shared" si="5"/>
        <v>52209</v>
      </c>
    </row>
    <row r="25" spans="1:20" ht="15">
      <c r="A25" s="77"/>
      <c r="B25" s="84" t="s">
        <v>36</v>
      </c>
      <c r="C25" s="79">
        <v>4761</v>
      </c>
      <c r="D25" s="79">
        <v>36771</v>
      </c>
      <c r="E25" s="82">
        <f>(SUM(C25:D25))+0</f>
        <v>41532</v>
      </c>
      <c r="F25" s="79">
        <v>542</v>
      </c>
      <c r="G25" s="79">
        <v>454</v>
      </c>
      <c r="H25" s="82">
        <f>(SUM(F25:G25))+0</f>
        <v>996</v>
      </c>
      <c r="I25" s="79">
        <v>0</v>
      </c>
      <c r="J25" s="79">
        <v>0</v>
      </c>
      <c r="K25" s="82">
        <f>(SUM(I25:J25))+0</f>
        <v>0</v>
      </c>
      <c r="L25" s="79">
        <v>0</v>
      </c>
      <c r="M25" s="79">
        <v>0</v>
      </c>
      <c r="N25" s="82">
        <f>(SUM(L25:M25))+0</f>
        <v>0</v>
      </c>
      <c r="O25" s="79">
        <v>47</v>
      </c>
      <c r="P25" s="79">
        <v>26534</v>
      </c>
      <c r="Q25" s="82">
        <f>(SUM(O25:P25))+0</f>
        <v>26581</v>
      </c>
      <c r="R25" s="79">
        <v>1811</v>
      </c>
      <c r="S25" s="79">
        <v>20807</v>
      </c>
      <c r="T25" s="82">
        <f>(SUM(R25:S25))+0</f>
        <v>22618</v>
      </c>
    </row>
    <row r="26" spans="1:20" ht="15">
      <c r="A26" s="77">
        <v>19</v>
      </c>
      <c r="B26" s="82" t="s">
        <v>37</v>
      </c>
      <c r="C26" s="77">
        <v>1179</v>
      </c>
      <c r="D26" s="77">
        <v>3970</v>
      </c>
      <c r="E26" s="81">
        <f aca="true" t="shared" si="6" ref="E26:E35">SUM(C26:D26)</f>
        <v>5149</v>
      </c>
      <c r="F26" s="77">
        <v>296</v>
      </c>
      <c r="G26" s="77">
        <v>3840</v>
      </c>
      <c r="H26" s="81">
        <f aca="true" t="shared" si="7" ref="H26:H35">SUM(F26:G26)</f>
        <v>4136</v>
      </c>
      <c r="I26" s="77">
        <v>0</v>
      </c>
      <c r="J26" s="77">
        <v>0</v>
      </c>
      <c r="K26" s="81">
        <f aca="true" t="shared" si="8" ref="K26:K34">SUM(I26:J26)</f>
        <v>0</v>
      </c>
      <c r="L26" s="77">
        <v>0</v>
      </c>
      <c r="M26" s="77">
        <v>0</v>
      </c>
      <c r="N26" s="81">
        <f aca="true" t="shared" si="9" ref="N26:N34">SUM(L26:M26)</f>
        <v>0</v>
      </c>
      <c r="O26" s="77">
        <v>10</v>
      </c>
      <c r="P26" s="77">
        <v>127</v>
      </c>
      <c r="Q26" s="81">
        <f aca="true" t="shared" si="10" ref="Q26:Q34">SUM(O26:P26)</f>
        <v>137</v>
      </c>
      <c r="R26" s="77">
        <v>20233</v>
      </c>
      <c r="S26" s="77">
        <v>62594</v>
      </c>
      <c r="T26" s="81">
        <f aca="true" t="shared" si="11" ref="T26:T34">SUM(R26:S26)</f>
        <v>82827</v>
      </c>
    </row>
    <row r="27" spans="1:20" ht="15">
      <c r="A27" s="77">
        <v>20</v>
      </c>
      <c r="B27" s="82" t="s">
        <v>38</v>
      </c>
      <c r="C27" s="77">
        <v>37472</v>
      </c>
      <c r="D27" s="77">
        <v>44547</v>
      </c>
      <c r="E27" s="81">
        <f t="shared" si="6"/>
        <v>82019</v>
      </c>
      <c r="F27" s="77"/>
      <c r="G27" s="77">
        <v>0</v>
      </c>
      <c r="H27" s="81">
        <f t="shared" si="7"/>
        <v>0</v>
      </c>
      <c r="I27" s="77">
        <v>0</v>
      </c>
      <c r="J27" s="77">
        <v>0</v>
      </c>
      <c r="K27" s="81">
        <f t="shared" si="8"/>
        <v>0</v>
      </c>
      <c r="L27" s="77">
        <v>0</v>
      </c>
      <c r="M27" s="77">
        <v>0</v>
      </c>
      <c r="N27" s="81">
        <f t="shared" si="9"/>
        <v>0</v>
      </c>
      <c r="O27" s="77">
        <v>2514</v>
      </c>
      <c r="P27" s="77">
        <v>6296</v>
      </c>
      <c r="Q27" s="81">
        <f t="shared" si="10"/>
        <v>8810</v>
      </c>
      <c r="R27" s="77">
        <v>18621</v>
      </c>
      <c r="S27" s="77">
        <v>41754</v>
      </c>
      <c r="T27" s="81">
        <f t="shared" si="11"/>
        <v>60375</v>
      </c>
    </row>
    <row r="28" spans="1:20" ht="15">
      <c r="A28" s="77">
        <v>21</v>
      </c>
      <c r="B28" s="82" t="s">
        <v>39</v>
      </c>
      <c r="C28" s="77">
        <v>344</v>
      </c>
      <c r="D28" s="77">
        <v>283</v>
      </c>
      <c r="E28" s="81">
        <f t="shared" si="6"/>
        <v>627</v>
      </c>
      <c r="F28" s="77">
        <v>2</v>
      </c>
      <c r="G28" s="77">
        <v>2</v>
      </c>
      <c r="H28" s="81">
        <f t="shared" si="7"/>
        <v>4</v>
      </c>
      <c r="I28" s="77">
        <v>0</v>
      </c>
      <c r="J28" s="77">
        <v>0</v>
      </c>
      <c r="K28" s="81">
        <f t="shared" si="8"/>
        <v>0</v>
      </c>
      <c r="L28" s="77">
        <v>0</v>
      </c>
      <c r="M28" s="77">
        <v>0</v>
      </c>
      <c r="N28" s="81">
        <f t="shared" si="9"/>
        <v>0</v>
      </c>
      <c r="O28" s="77">
        <v>93</v>
      </c>
      <c r="P28" s="77">
        <v>313</v>
      </c>
      <c r="Q28" s="81">
        <f t="shared" si="10"/>
        <v>406</v>
      </c>
      <c r="R28" s="77">
        <v>14</v>
      </c>
      <c r="S28" s="77">
        <v>28</v>
      </c>
      <c r="T28" s="81">
        <f t="shared" si="11"/>
        <v>42</v>
      </c>
    </row>
    <row r="29" spans="1:20" ht="15">
      <c r="A29" s="77">
        <v>22</v>
      </c>
      <c r="B29" s="82" t="s">
        <v>40</v>
      </c>
      <c r="C29" s="77">
        <v>13563</v>
      </c>
      <c r="D29" s="77">
        <v>22814</v>
      </c>
      <c r="E29" s="81">
        <f t="shared" si="6"/>
        <v>36377</v>
      </c>
      <c r="F29" s="77">
        <v>3869</v>
      </c>
      <c r="G29" s="77">
        <v>949</v>
      </c>
      <c r="H29" s="81">
        <f t="shared" si="7"/>
        <v>4818</v>
      </c>
      <c r="I29" s="77">
        <v>0</v>
      </c>
      <c r="J29" s="77">
        <v>0</v>
      </c>
      <c r="K29" s="81">
        <f t="shared" si="8"/>
        <v>0</v>
      </c>
      <c r="L29" s="77">
        <v>0</v>
      </c>
      <c r="M29" s="77">
        <v>0</v>
      </c>
      <c r="N29" s="81">
        <f t="shared" si="9"/>
        <v>0</v>
      </c>
      <c r="O29" s="77">
        <v>934</v>
      </c>
      <c r="P29" s="77">
        <v>2525</v>
      </c>
      <c r="Q29" s="81">
        <f t="shared" si="10"/>
        <v>3459</v>
      </c>
      <c r="R29" s="77">
        <v>6772</v>
      </c>
      <c r="S29" s="77">
        <v>6306</v>
      </c>
      <c r="T29" s="81">
        <f t="shared" si="11"/>
        <v>13078</v>
      </c>
    </row>
    <row r="30" spans="1:20" ht="15">
      <c r="A30" s="77">
        <v>23</v>
      </c>
      <c r="B30" s="82" t="s">
        <v>41</v>
      </c>
      <c r="C30" s="77">
        <v>2172</v>
      </c>
      <c r="D30" s="77">
        <v>12220</v>
      </c>
      <c r="E30" s="81">
        <f t="shared" si="6"/>
        <v>14392</v>
      </c>
      <c r="F30" s="77">
        <v>185</v>
      </c>
      <c r="G30" s="77">
        <v>137</v>
      </c>
      <c r="H30" s="81">
        <f t="shared" si="7"/>
        <v>322</v>
      </c>
      <c r="I30" s="77">
        <v>0</v>
      </c>
      <c r="J30" s="77">
        <v>0</v>
      </c>
      <c r="K30" s="81">
        <f t="shared" si="8"/>
        <v>0</v>
      </c>
      <c r="L30" s="77">
        <v>0</v>
      </c>
      <c r="M30" s="77">
        <v>0</v>
      </c>
      <c r="N30" s="81">
        <f t="shared" si="9"/>
        <v>0</v>
      </c>
      <c r="O30" s="77">
        <v>574</v>
      </c>
      <c r="P30" s="77">
        <v>734</v>
      </c>
      <c r="Q30" s="81">
        <f t="shared" si="10"/>
        <v>1308</v>
      </c>
      <c r="R30" s="77">
        <v>1065</v>
      </c>
      <c r="S30" s="77">
        <v>10939</v>
      </c>
      <c r="T30" s="81">
        <f t="shared" si="11"/>
        <v>12004</v>
      </c>
    </row>
    <row r="31" spans="1:20" ht="15">
      <c r="A31" s="77">
        <v>24</v>
      </c>
      <c r="B31" s="82" t="s">
        <v>42</v>
      </c>
      <c r="C31" s="77">
        <v>2616</v>
      </c>
      <c r="D31" s="77">
        <v>3445</v>
      </c>
      <c r="E31" s="81">
        <f t="shared" si="6"/>
        <v>6061</v>
      </c>
      <c r="F31" s="77">
        <v>0</v>
      </c>
      <c r="G31" s="77">
        <v>0</v>
      </c>
      <c r="H31" s="81">
        <f t="shared" si="7"/>
        <v>0</v>
      </c>
      <c r="I31" s="77">
        <v>0</v>
      </c>
      <c r="J31" s="77">
        <v>0</v>
      </c>
      <c r="K31" s="81">
        <f t="shared" si="8"/>
        <v>0</v>
      </c>
      <c r="L31" s="77">
        <v>0</v>
      </c>
      <c r="M31" s="77">
        <v>0</v>
      </c>
      <c r="N31" s="81">
        <f t="shared" si="9"/>
        <v>0</v>
      </c>
      <c r="O31" s="77">
        <v>77</v>
      </c>
      <c r="P31" s="77">
        <v>518</v>
      </c>
      <c r="Q31" s="81">
        <f t="shared" si="10"/>
        <v>595</v>
      </c>
      <c r="R31" s="77">
        <v>2634</v>
      </c>
      <c r="S31" s="77">
        <v>9363</v>
      </c>
      <c r="T31" s="81">
        <f t="shared" si="11"/>
        <v>11997</v>
      </c>
    </row>
    <row r="32" spans="1:20" ht="15">
      <c r="A32" s="77">
        <v>25</v>
      </c>
      <c r="B32" s="82" t="s">
        <v>43</v>
      </c>
      <c r="C32" s="77">
        <v>2065</v>
      </c>
      <c r="D32" s="77">
        <v>5494</v>
      </c>
      <c r="E32" s="81">
        <f t="shared" si="6"/>
        <v>7559</v>
      </c>
      <c r="F32" s="77">
        <v>0</v>
      </c>
      <c r="G32" s="77">
        <v>0</v>
      </c>
      <c r="H32" s="81">
        <f t="shared" si="7"/>
        <v>0</v>
      </c>
      <c r="I32" s="77">
        <v>0</v>
      </c>
      <c r="J32" s="77">
        <v>0</v>
      </c>
      <c r="K32" s="81">
        <f t="shared" si="8"/>
        <v>0</v>
      </c>
      <c r="L32" s="77">
        <v>0</v>
      </c>
      <c r="M32" s="77">
        <v>0</v>
      </c>
      <c r="N32" s="81">
        <f t="shared" si="9"/>
        <v>0</v>
      </c>
      <c r="O32" s="77">
        <v>488</v>
      </c>
      <c r="P32" s="77">
        <v>2739</v>
      </c>
      <c r="Q32" s="81">
        <f t="shared" si="10"/>
        <v>3227</v>
      </c>
      <c r="R32" s="77">
        <v>1290</v>
      </c>
      <c r="S32" s="77">
        <v>1504</v>
      </c>
      <c r="T32" s="81">
        <f t="shared" si="11"/>
        <v>2794</v>
      </c>
    </row>
    <row r="33" spans="1:20" ht="15">
      <c r="A33" s="77">
        <v>26</v>
      </c>
      <c r="B33" s="82" t="s">
        <v>44</v>
      </c>
      <c r="C33" s="77">
        <v>727</v>
      </c>
      <c r="D33" s="77">
        <v>6787</v>
      </c>
      <c r="E33" s="81">
        <f t="shared" si="6"/>
        <v>7514</v>
      </c>
      <c r="F33" s="77">
        <v>14</v>
      </c>
      <c r="G33" s="77">
        <v>54</v>
      </c>
      <c r="H33" s="81">
        <f t="shared" si="7"/>
        <v>68</v>
      </c>
      <c r="I33" s="77">
        <v>0</v>
      </c>
      <c r="J33" s="77">
        <v>0</v>
      </c>
      <c r="K33" s="81">
        <f t="shared" si="8"/>
        <v>0</v>
      </c>
      <c r="L33" s="77">
        <v>0</v>
      </c>
      <c r="M33" s="77">
        <v>0</v>
      </c>
      <c r="N33" s="81">
        <f t="shared" si="9"/>
        <v>0</v>
      </c>
      <c r="O33" s="77">
        <v>107</v>
      </c>
      <c r="P33" s="77">
        <v>141</v>
      </c>
      <c r="Q33" s="81">
        <f t="shared" si="10"/>
        <v>248</v>
      </c>
      <c r="R33" s="77">
        <v>78</v>
      </c>
      <c r="S33" s="77">
        <v>3788</v>
      </c>
      <c r="T33" s="81">
        <f t="shared" si="11"/>
        <v>3866</v>
      </c>
    </row>
    <row r="34" spans="1:20" ht="15">
      <c r="A34" s="77">
        <v>27</v>
      </c>
      <c r="B34" s="82" t="s">
        <v>45</v>
      </c>
      <c r="C34" s="77">
        <v>5640</v>
      </c>
      <c r="D34" s="77">
        <v>5839</v>
      </c>
      <c r="E34" s="81">
        <f t="shared" si="6"/>
        <v>11479</v>
      </c>
      <c r="F34" s="77">
        <v>207</v>
      </c>
      <c r="G34" s="77">
        <v>132</v>
      </c>
      <c r="H34" s="81">
        <f t="shared" si="7"/>
        <v>339</v>
      </c>
      <c r="I34" s="77">
        <v>0</v>
      </c>
      <c r="J34" s="77">
        <v>0</v>
      </c>
      <c r="K34" s="81">
        <f t="shared" si="8"/>
        <v>0</v>
      </c>
      <c r="L34" s="77">
        <v>0</v>
      </c>
      <c r="M34" s="77">
        <v>0</v>
      </c>
      <c r="N34" s="81">
        <f t="shared" si="9"/>
        <v>0</v>
      </c>
      <c r="O34" s="77">
        <v>85</v>
      </c>
      <c r="P34" s="77">
        <v>558</v>
      </c>
      <c r="Q34" s="81">
        <f t="shared" si="10"/>
        <v>643</v>
      </c>
      <c r="R34" s="77">
        <v>4754</v>
      </c>
      <c r="S34" s="77">
        <v>4775</v>
      </c>
      <c r="T34" s="81">
        <f t="shared" si="11"/>
        <v>9529</v>
      </c>
    </row>
    <row r="35" spans="1:20" ht="15">
      <c r="A35" s="85"/>
      <c r="B35" s="80" t="s">
        <v>103</v>
      </c>
      <c r="C35" s="80">
        <f>SUM(C6:C20,C22:C24,C26:C34)</f>
        <v>321105</v>
      </c>
      <c r="D35" s="80">
        <f>SUM(D6:D20,D22:D24,D26:D34)</f>
        <v>369415</v>
      </c>
      <c r="E35" s="80">
        <f t="shared" si="6"/>
        <v>690520</v>
      </c>
      <c r="F35" s="80">
        <f>SUM(F6:F20,F22:F24,F26:F34)</f>
        <v>41026</v>
      </c>
      <c r="G35" s="80">
        <f>SUM(G6:G20,G22:G24,G26:G34)</f>
        <v>15343</v>
      </c>
      <c r="H35" s="80">
        <f t="shared" si="7"/>
        <v>56369</v>
      </c>
      <c r="I35" s="80">
        <f aca="true" t="shared" si="12" ref="I35:T35">SUM(I6:I20,I22:I24,I26:I34)</f>
        <v>18</v>
      </c>
      <c r="J35" s="80">
        <f t="shared" si="12"/>
        <v>15</v>
      </c>
      <c r="K35" s="80">
        <f t="shared" si="12"/>
        <v>33</v>
      </c>
      <c r="L35" s="80">
        <f t="shared" si="12"/>
        <v>2275</v>
      </c>
      <c r="M35" s="80">
        <f t="shared" si="12"/>
        <v>75</v>
      </c>
      <c r="N35" s="80">
        <f t="shared" si="12"/>
        <v>2350</v>
      </c>
      <c r="O35" s="80">
        <f t="shared" si="12"/>
        <v>34391</v>
      </c>
      <c r="P35" s="80">
        <f t="shared" si="12"/>
        <v>62119</v>
      </c>
      <c r="Q35" s="80">
        <f t="shared" si="12"/>
        <v>96510</v>
      </c>
      <c r="R35" s="80">
        <f t="shared" si="12"/>
        <v>153767</v>
      </c>
      <c r="S35" s="80">
        <f t="shared" si="12"/>
        <v>320716</v>
      </c>
      <c r="T35" s="80">
        <f t="shared" si="12"/>
        <v>474483</v>
      </c>
    </row>
  </sheetData>
  <sheetProtection/>
  <mergeCells count="11">
    <mergeCell ref="C4:E4"/>
    <mergeCell ref="F4:H4"/>
    <mergeCell ref="I4:K4"/>
    <mergeCell ref="L4:N4"/>
    <mergeCell ref="O4:Q4"/>
    <mergeCell ref="R4:T4"/>
    <mergeCell ref="A1:D1"/>
    <mergeCell ref="A2:T2"/>
    <mergeCell ref="A3:A5"/>
    <mergeCell ref="B3:B5"/>
    <mergeCell ref="C3:T3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D1">
      <pane ySplit="6" topLeftCell="A7" activePane="bottomLeft" state="frozen"/>
      <selection pane="topLeft" activeCell="A1" sqref="A1"/>
      <selection pane="bottomLeft" activeCell="O5" sqref="O5:Q5"/>
    </sheetView>
  </sheetViews>
  <sheetFormatPr defaultColWidth="9.140625" defaultRowHeight="15"/>
  <cols>
    <col min="1" max="1" width="9.140625" style="65" customWidth="1"/>
    <col min="2" max="2" width="15.8515625" style="65" customWidth="1"/>
    <col min="3" max="16384" width="9.140625" style="65" customWidth="1"/>
  </cols>
  <sheetData>
    <row r="1" spans="1:4" ht="15" customHeight="1">
      <c r="A1" s="207" t="s">
        <v>99</v>
      </c>
      <c r="B1" s="207"/>
      <c r="C1" s="207"/>
      <c r="D1" s="207"/>
    </row>
    <row r="2" spans="1:21" ht="19.5" customHeight="1">
      <c r="A2" s="282" t="s">
        <v>163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64"/>
    </row>
    <row r="3" spans="1:21" ht="9.75" customHeight="1" thickBot="1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64"/>
    </row>
    <row r="4" spans="1:20" ht="15.75">
      <c r="A4" s="286" t="s">
        <v>12</v>
      </c>
      <c r="B4" s="289" t="s">
        <v>13</v>
      </c>
      <c r="C4" s="291" t="s">
        <v>0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2"/>
    </row>
    <row r="5" spans="1:20" ht="15.75">
      <c r="A5" s="287"/>
      <c r="B5" s="280"/>
      <c r="C5" s="280" t="s">
        <v>5</v>
      </c>
      <c r="D5" s="280"/>
      <c r="E5" s="280"/>
      <c r="F5" s="280" t="s">
        <v>6</v>
      </c>
      <c r="G5" s="280"/>
      <c r="H5" s="280"/>
      <c r="I5" s="280" t="s">
        <v>7</v>
      </c>
      <c r="J5" s="280"/>
      <c r="K5" s="280"/>
      <c r="L5" s="280" t="s">
        <v>8</v>
      </c>
      <c r="M5" s="280"/>
      <c r="N5" s="280"/>
      <c r="O5" s="280" t="s">
        <v>9</v>
      </c>
      <c r="P5" s="280"/>
      <c r="Q5" s="280"/>
      <c r="R5" s="280" t="s">
        <v>10</v>
      </c>
      <c r="S5" s="280"/>
      <c r="T5" s="281"/>
    </row>
    <row r="6" spans="1:20" ht="16.5" thickBot="1">
      <c r="A6" s="288"/>
      <c r="B6" s="290"/>
      <c r="C6" s="138" t="s">
        <v>14</v>
      </c>
      <c r="D6" s="138" t="s">
        <v>15</v>
      </c>
      <c r="E6" s="138" t="s">
        <v>16</v>
      </c>
      <c r="F6" s="138" t="s">
        <v>14</v>
      </c>
      <c r="G6" s="138" t="s">
        <v>15</v>
      </c>
      <c r="H6" s="138" t="s">
        <v>16</v>
      </c>
      <c r="I6" s="138" t="s">
        <v>14</v>
      </c>
      <c r="J6" s="138" t="s">
        <v>15</v>
      </c>
      <c r="K6" s="138" t="s">
        <v>16</v>
      </c>
      <c r="L6" s="138" t="s">
        <v>14</v>
      </c>
      <c r="M6" s="138" t="s">
        <v>15</v>
      </c>
      <c r="N6" s="138" t="s">
        <v>16</v>
      </c>
      <c r="O6" s="138" t="s">
        <v>14</v>
      </c>
      <c r="P6" s="138" t="s">
        <v>15</v>
      </c>
      <c r="Q6" s="138" t="s">
        <v>16</v>
      </c>
      <c r="R6" s="138" t="s">
        <v>14</v>
      </c>
      <c r="S6" s="138" t="s">
        <v>15</v>
      </c>
      <c r="T6" s="139" t="s">
        <v>16</v>
      </c>
    </row>
    <row r="7" spans="1:20" ht="12.75">
      <c r="A7" s="66">
        <v>1</v>
      </c>
      <c r="B7" s="67" t="s">
        <v>52</v>
      </c>
      <c r="C7" s="68">
        <v>47907</v>
      </c>
      <c r="D7" s="68">
        <v>18415</v>
      </c>
      <c r="E7" s="68">
        <v>66322</v>
      </c>
      <c r="F7" s="68">
        <v>5431</v>
      </c>
      <c r="G7" s="68">
        <v>1863</v>
      </c>
      <c r="H7" s="68">
        <v>7294</v>
      </c>
      <c r="I7" s="68">
        <v>2375</v>
      </c>
      <c r="J7" s="68">
        <v>3699</v>
      </c>
      <c r="K7" s="68">
        <v>6074</v>
      </c>
      <c r="L7" s="68">
        <v>1653</v>
      </c>
      <c r="M7" s="68">
        <v>2476</v>
      </c>
      <c r="N7" s="68">
        <v>4129</v>
      </c>
      <c r="O7" s="68">
        <v>43771</v>
      </c>
      <c r="P7" s="68">
        <v>27325</v>
      </c>
      <c r="Q7" s="68">
        <v>71096</v>
      </c>
      <c r="R7" s="68">
        <v>18501</v>
      </c>
      <c r="S7" s="68">
        <v>10696</v>
      </c>
      <c r="T7" s="68">
        <v>29197</v>
      </c>
    </row>
    <row r="8" spans="1:20" ht="13.5">
      <c r="A8" s="69"/>
      <c r="B8" s="70" t="s">
        <v>54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2.75">
      <c r="A9" s="69">
        <v>2</v>
      </c>
      <c r="B9" s="72" t="s">
        <v>55</v>
      </c>
      <c r="C9" s="71">
        <v>1007</v>
      </c>
      <c r="D9" s="71">
        <v>676</v>
      </c>
      <c r="E9" s="69">
        <v>1683</v>
      </c>
      <c r="F9" s="71">
        <v>8</v>
      </c>
      <c r="G9" s="71">
        <v>45</v>
      </c>
      <c r="H9" s="69">
        <v>53</v>
      </c>
      <c r="I9" s="71">
        <v>0</v>
      </c>
      <c r="J9" s="71">
        <v>0</v>
      </c>
      <c r="K9" s="69">
        <v>0</v>
      </c>
      <c r="L9" s="71">
        <v>0</v>
      </c>
      <c r="M9" s="71">
        <v>0</v>
      </c>
      <c r="N9" s="69">
        <v>0</v>
      </c>
      <c r="O9" s="71">
        <v>105</v>
      </c>
      <c r="P9" s="71">
        <v>731</v>
      </c>
      <c r="Q9" s="69">
        <v>836</v>
      </c>
      <c r="R9" s="71">
        <v>188</v>
      </c>
      <c r="S9" s="71">
        <v>367</v>
      </c>
      <c r="T9" s="69">
        <v>555</v>
      </c>
    </row>
    <row r="10" spans="1:20" ht="12.75">
      <c r="A10" s="69">
        <v>3</v>
      </c>
      <c r="B10" s="72" t="s">
        <v>56</v>
      </c>
      <c r="C10" s="71">
        <v>1084</v>
      </c>
      <c r="D10" s="71">
        <v>14899</v>
      </c>
      <c r="E10" s="69">
        <v>15983</v>
      </c>
      <c r="F10" s="71">
        <v>0</v>
      </c>
      <c r="G10" s="71">
        <v>0</v>
      </c>
      <c r="H10" s="69">
        <v>0</v>
      </c>
      <c r="I10" s="71">
        <v>0</v>
      </c>
      <c r="J10" s="71">
        <v>0</v>
      </c>
      <c r="K10" s="69">
        <v>0</v>
      </c>
      <c r="L10" s="71">
        <v>0</v>
      </c>
      <c r="M10" s="71">
        <v>0</v>
      </c>
      <c r="N10" s="69">
        <v>0</v>
      </c>
      <c r="O10" s="71">
        <v>39</v>
      </c>
      <c r="P10" s="71">
        <v>969</v>
      </c>
      <c r="Q10" s="69">
        <v>1008</v>
      </c>
      <c r="R10" s="71">
        <v>88</v>
      </c>
      <c r="S10" s="71">
        <v>1852</v>
      </c>
      <c r="T10" s="69">
        <v>1940</v>
      </c>
    </row>
    <row r="11" spans="1:20" ht="12.75">
      <c r="A11" s="69">
        <v>4</v>
      </c>
      <c r="B11" s="72" t="s">
        <v>57</v>
      </c>
      <c r="C11" s="71">
        <v>1637</v>
      </c>
      <c r="D11" s="71">
        <v>1791</v>
      </c>
      <c r="E11" s="69">
        <v>3428</v>
      </c>
      <c r="F11" s="71">
        <v>1</v>
      </c>
      <c r="G11" s="71">
        <v>0</v>
      </c>
      <c r="H11" s="69">
        <v>1</v>
      </c>
      <c r="I11" s="71">
        <v>0</v>
      </c>
      <c r="J11" s="71">
        <v>0</v>
      </c>
      <c r="K11" s="69">
        <v>0</v>
      </c>
      <c r="L11" s="71">
        <v>0</v>
      </c>
      <c r="M11" s="71">
        <v>0</v>
      </c>
      <c r="N11" s="69">
        <v>0</v>
      </c>
      <c r="O11" s="71">
        <v>257</v>
      </c>
      <c r="P11" s="71">
        <v>292</v>
      </c>
      <c r="Q11" s="69">
        <v>549</v>
      </c>
      <c r="R11" s="71">
        <v>132</v>
      </c>
      <c r="S11" s="71">
        <v>636</v>
      </c>
      <c r="T11" s="69">
        <v>768</v>
      </c>
    </row>
    <row r="12" spans="1:20" ht="12.75">
      <c r="A12" s="69">
        <v>5</v>
      </c>
      <c r="B12" s="72" t="s">
        <v>58</v>
      </c>
      <c r="C12" s="71">
        <v>1542</v>
      </c>
      <c r="D12" s="71">
        <v>5645</v>
      </c>
      <c r="E12" s="69">
        <v>7187</v>
      </c>
      <c r="F12" s="71">
        <v>61</v>
      </c>
      <c r="G12" s="71">
        <v>1171</v>
      </c>
      <c r="H12" s="69">
        <v>1232</v>
      </c>
      <c r="I12" s="71">
        <v>0</v>
      </c>
      <c r="J12" s="71">
        <v>0</v>
      </c>
      <c r="K12" s="69">
        <v>0</v>
      </c>
      <c r="L12" s="71">
        <v>0</v>
      </c>
      <c r="M12" s="71">
        <v>0</v>
      </c>
      <c r="N12" s="69">
        <v>0</v>
      </c>
      <c r="O12" s="71">
        <v>260</v>
      </c>
      <c r="P12" s="71">
        <v>19553</v>
      </c>
      <c r="Q12" s="69">
        <v>19813</v>
      </c>
      <c r="R12" s="71">
        <v>1845</v>
      </c>
      <c r="S12" s="71">
        <v>5034</v>
      </c>
      <c r="T12" s="69">
        <v>6879</v>
      </c>
    </row>
    <row r="13" spans="1:20" ht="12.75">
      <c r="A13" s="69">
        <v>6</v>
      </c>
      <c r="B13" s="72" t="s">
        <v>59</v>
      </c>
      <c r="C13" s="71">
        <v>2148</v>
      </c>
      <c r="D13" s="71">
        <v>36307</v>
      </c>
      <c r="E13" s="69">
        <v>38455</v>
      </c>
      <c r="F13" s="71">
        <v>200</v>
      </c>
      <c r="G13" s="71">
        <v>267</v>
      </c>
      <c r="H13" s="69">
        <v>467</v>
      </c>
      <c r="I13" s="71">
        <v>0</v>
      </c>
      <c r="J13" s="71">
        <v>0</v>
      </c>
      <c r="K13" s="69">
        <v>0</v>
      </c>
      <c r="L13" s="71">
        <v>0</v>
      </c>
      <c r="M13" s="71">
        <v>0</v>
      </c>
      <c r="N13" s="69">
        <v>0</v>
      </c>
      <c r="O13" s="71">
        <v>0</v>
      </c>
      <c r="P13" s="71">
        <v>0</v>
      </c>
      <c r="Q13" s="69">
        <v>0</v>
      </c>
      <c r="R13" s="71">
        <v>621</v>
      </c>
      <c r="S13" s="71">
        <v>40795</v>
      </c>
      <c r="T13" s="69">
        <v>41416</v>
      </c>
    </row>
    <row r="14" spans="1:20" ht="12.75">
      <c r="A14" s="69">
        <v>7</v>
      </c>
      <c r="B14" s="72" t="s">
        <v>60</v>
      </c>
      <c r="C14" s="71">
        <v>1970</v>
      </c>
      <c r="D14" s="71">
        <v>5912</v>
      </c>
      <c r="E14" s="69">
        <v>7882</v>
      </c>
      <c r="F14" s="71">
        <v>0</v>
      </c>
      <c r="G14" s="71">
        <v>0</v>
      </c>
      <c r="H14" s="69">
        <v>0</v>
      </c>
      <c r="I14" s="71">
        <v>0</v>
      </c>
      <c r="J14" s="71">
        <v>0</v>
      </c>
      <c r="K14" s="69">
        <v>0</v>
      </c>
      <c r="L14" s="71">
        <v>0</v>
      </c>
      <c r="M14" s="71">
        <v>0</v>
      </c>
      <c r="N14" s="69">
        <v>0</v>
      </c>
      <c r="O14" s="71">
        <v>438</v>
      </c>
      <c r="P14" s="71">
        <v>2332</v>
      </c>
      <c r="Q14" s="69">
        <v>2770</v>
      </c>
      <c r="R14" s="71">
        <v>423</v>
      </c>
      <c r="S14" s="71">
        <v>6000</v>
      </c>
      <c r="T14" s="69">
        <v>6423</v>
      </c>
    </row>
    <row r="15" spans="1:20" ht="12.75">
      <c r="A15" s="69">
        <v>8</v>
      </c>
      <c r="B15" s="72" t="s">
        <v>61</v>
      </c>
      <c r="C15" s="71">
        <v>471</v>
      </c>
      <c r="D15" s="71">
        <v>17865</v>
      </c>
      <c r="E15" s="69">
        <v>18336</v>
      </c>
      <c r="F15" s="71">
        <v>587</v>
      </c>
      <c r="G15" s="71">
        <v>806</v>
      </c>
      <c r="H15" s="69">
        <v>1393</v>
      </c>
      <c r="I15" s="71">
        <v>21</v>
      </c>
      <c r="J15" s="71">
        <v>0</v>
      </c>
      <c r="K15" s="69">
        <v>21</v>
      </c>
      <c r="L15" s="71">
        <v>0</v>
      </c>
      <c r="M15" s="71">
        <v>43</v>
      </c>
      <c r="N15" s="69">
        <v>43</v>
      </c>
      <c r="O15" s="71">
        <v>19</v>
      </c>
      <c r="P15" s="71">
        <v>2335</v>
      </c>
      <c r="Q15" s="69">
        <v>2354</v>
      </c>
      <c r="R15" s="71">
        <v>921</v>
      </c>
      <c r="S15" s="71">
        <v>12916</v>
      </c>
      <c r="T15" s="69">
        <v>13837</v>
      </c>
    </row>
    <row r="16" spans="1:20" ht="12.75">
      <c r="A16" s="69">
        <v>9</v>
      </c>
      <c r="B16" s="72" t="s">
        <v>62</v>
      </c>
      <c r="C16" s="71">
        <v>41323</v>
      </c>
      <c r="D16" s="71">
        <v>15313</v>
      </c>
      <c r="E16" s="69">
        <v>56636</v>
      </c>
      <c r="F16" s="71">
        <v>4097</v>
      </c>
      <c r="G16" s="71">
        <v>616</v>
      </c>
      <c r="H16" s="69">
        <v>4713</v>
      </c>
      <c r="I16" s="71">
        <v>0</v>
      </c>
      <c r="J16" s="71">
        <v>0</v>
      </c>
      <c r="K16" s="69">
        <v>0</v>
      </c>
      <c r="L16" s="71">
        <v>0</v>
      </c>
      <c r="M16" s="71">
        <v>0</v>
      </c>
      <c r="N16" s="69">
        <v>0</v>
      </c>
      <c r="O16" s="71">
        <v>5807</v>
      </c>
      <c r="P16" s="71">
        <v>2771</v>
      </c>
      <c r="Q16" s="69">
        <v>8578</v>
      </c>
      <c r="R16" s="71">
        <v>3100</v>
      </c>
      <c r="S16" s="71">
        <v>2477</v>
      </c>
      <c r="T16" s="69">
        <v>5577</v>
      </c>
    </row>
    <row r="17" spans="1:20" ht="25.5">
      <c r="A17" s="69"/>
      <c r="B17" s="72" t="s">
        <v>63</v>
      </c>
      <c r="C17" s="73">
        <v>344</v>
      </c>
      <c r="D17" s="73">
        <v>531</v>
      </c>
      <c r="E17" s="74">
        <v>875</v>
      </c>
      <c r="F17" s="73">
        <v>0</v>
      </c>
      <c r="G17" s="73">
        <v>11</v>
      </c>
      <c r="H17" s="74">
        <v>11</v>
      </c>
      <c r="I17" s="73">
        <v>0</v>
      </c>
      <c r="J17" s="73">
        <v>0</v>
      </c>
      <c r="K17" s="74">
        <v>0</v>
      </c>
      <c r="L17" s="73">
        <v>0</v>
      </c>
      <c r="M17" s="73">
        <v>0</v>
      </c>
      <c r="N17" s="74">
        <v>0</v>
      </c>
      <c r="O17" s="73">
        <v>0</v>
      </c>
      <c r="P17" s="73">
        <v>12</v>
      </c>
      <c r="Q17" s="74">
        <v>12</v>
      </c>
      <c r="R17" s="73">
        <v>20</v>
      </c>
      <c r="S17" s="73">
        <v>4</v>
      </c>
      <c r="T17" s="74">
        <v>24</v>
      </c>
    </row>
    <row r="18" spans="1:20" ht="12.75">
      <c r="A18" s="69">
        <v>10</v>
      </c>
      <c r="B18" s="72" t="s">
        <v>64</v>
      </c>
      <c r="C18" s="71">
        <v>4949</v>
      </c>
      <c r="D18" s="71">
        <v>8199</v>
      </c>
      <c r="E18" s="69">
        <v>13148</v>
      </c>
      <c r="F18" s="71">
        <v>0</v>
      </c>
      <c r="G18" s="71">
        <v>0</v>
      </c>
      <c r="H18" s="69">
        <v>0</v>
      </c>
      <c r="I18" s="71">
        <v>0</v>
      </c>
      <c r="J18" s="71">
        <v>0</v>
      </c>
      <c r="K18" s="69">
        <v>0</v>
      </c>
      <c r="L18" s="71">
        <v>0</v>
      </c>
      <c r="M18" s="71">
        <v>0</v>
      </c>
      <c r="N18" s="69">
        <v>0</v>
      </c>
      <c r="O18" s="71">
        <v>241</v>
      </c>
      <c r="P18" s="71">
        <v>10370</v>
      </c>
      <c r="Q18" s="69">
        <v>10611</v>
      </c>
      <c r="R18" s="71">
        <v>4154</v>
      </c>
      <c r="S18" s="71">
        <v>6702</v>
      </c>
      <c r="T18" s="69">
        <v>10856</v>
      </c>
    </row>
    <row r="19" spans="1:20" ht="12.75">
      <c r="A19" s="69">
        <v>11</v>
      </c>
      <c r="B19" s="72" t="s">
        <v>22</v>
      </c>
      <c r="C19" s="71">
        <v>3456</v>
      </c>
      <c r="D19" s="71">
        <v>10268</v>
      </c>
      <c r="E19" s="69">
        <v>13724</v>
      </c>
      <c r="F19" s="71">
        <v>213</v>
      </c>
      <c r="G19" s="71">
        <v>211</v>
      </c>
      <c r="H19" s="69">
        <v>424</v>
      </c>
      <c r="I19" s="71">
        <v>21</v>
      </c>
      <c r="J19" s="71">
        <v>31</v>
      </c>
      <c r="K19" s="69">
        <v>52</v>
      </c>
      <c r="L19" s="71">
        <v>99</v>
      </c>
      <c r="M19" s="71">
        <v>183</v>
      </c>
      <c r="N19" s="69">
        <v>282</v>
      </c>
      <c r="O19" s="71">
        <v>575</v>
      </c>
      <c r="P19" s="71">
        <v>1205</v>
      </c>
      <c r="Q19" s="69">
        <v>1780</v>
      </c>
      <c r="R19" s="71">
        <v>2713</v>
      </c>
      <c r="S19" s="71">
        <v>16911</v>
      </c>
      <c r="T19" s="69">
        <v>19624</v>
      </c>
    </row>
    <row r="20" spans="1:20" ht="25.5">
      <c r="A20" s="69">
        <v>12</v>
      </c>
      <c r="B20" s="72" t="s">
        <v>65</v>
      </c>
      <c r="C20" s="73">
        <v>56</v>
      </c>
      <c r="D20" s="73">
        <v>3770</v>
      </c>
      <c r="E20" s="74">
        <v>3826</v>
      </c>
      <c r="F20" s="73">
        <v>26</v>
      </c>
      <c r="G20" s="73">
        <v>1704</v>
      </c>
      <c r="H20" s="74">
        <v>1730</v>
      </c>
      <c r="I20" s="73">
        <v>0</v>
      </c>
      <c r="J20" s="73">
        <v>0</v>
      </c>
      <c r="K20" s="74">
        <v>0</v>
      </c>
      <c r="L20" s="73">
        <v>0</v>
      </c>
      <c r="M20" s="73">
        <v>0</v>
      </c>
      <c r="N20" s="74">
        <v>0</v>
      </c>
      <c r="O20" s="73">
        <v>8</v>
      </c>
      <c r="P20" s="73">
        <v>1219</v>
      </c>
      <c r="Q20" s="74">
        <v>1227</v>
      </c>
      <c r="R20" s="73">
        <v>50</v>
      </c>
      <c r="S20" s="73">
        <v>2601</v>
      </c>
      <c r="T20" s="74">
        <v>2651</v>
      </c>
    </row>
    <row r="21" spans="1:20" ht="25.5">
      <c r="A21" s="69"/>
      <c r="B21" s="72" t="s">
        <v>66</v>
      </c>
      <c r="C21" s="73">
        <v>0</v>
      </c>
      <c r="D21" s="73">
        <v>0</v>
      </c>
      <c r="E21" s="74">
        <v>0</v>
      </c>
      <c r="F21" s="73">
        <v>0</v>
      </c>
      <c r="G21" s="73">
        <v>0</v>
      </c>
      <c r="H21" s="74">
        <v>0</v>
      </c>
      <c r="I21" s="73">
        <v>0</v>
      </c>
      <c r="J21" s="73">
        <v>0</v>
      </c>
      <c r="K21" s="74">
        <v>0</v>
      </c>
      <c r="L21" s="73">
        <v>0</v>
      </c>
      <c r="M21" s="73">
        <v>0</v>
      </c>
      <c r="N21" s="74">
        <v>0</v>
      </c>
      <c r="O21" s="73">
        <v>0</v>
      </c>
      <c r="P21" s="73">
        <v>0</v>
      </c>
      <c r="Q21" s="74">
        <v>0</v>
      </c>
      <c r="R21" s="73">
        <v>0</v>
      </c>
      <c r="S21" s="73">
        <v>0</v>
      </c>
      <c r="T21" s="74">
        <v>0</v>
      </c>
    </row>
    <row r="22" spans="1:20" ht="12.75">
      <c r="A22" s="69">
        <v>13</v>
      </c>
      <c r="B22" s="72" t="s">
        <v>67</v>
      </c>
      <c r="C22" s="71">
        <v>350</v>
      </c>
      <c r="D22" s="71">
        <v>5429</v>
      </c>
      <c r="E22" s="69">
        <v>5779</v>
      </c>
      <c r="F22" s="71">
        <v>0</v>
      </c>
      <c r="G22" s="71">
        <v>0</v>
      </c>
      <c r="H22" s="69">
        <v>0</v>
      </c>
      <c r="I22" s="71">
        <v>0</v>
      </c>
      <c r="J22" s="71">
        <v>0</v>
      </c>
      <c r="K22" s="69">
        <v>0</v>
      </c>
      <c r="L22" s="71">
        <v>0</v>
      </c>
      <c r="M22" s="71">
        <v>0</v>
      </c>
      <c r="N22" s="69">
        <v>0</v>
      </c>
      <c r="O22" s="71">
        <v>6</v>
      </c>
      <c r="P22" s="71">
        <v>2231</v>
      </c>
      <c r="Q22" s="69">
        <v>2237</v>
      </c>
      <c r="R22" s="71">
        <v>345</v>
      </c>
      <c r="S22" s="71">
        <v>2350</v>
      </c>
      <c r="T22" s="69">
        <v>2695</v>
      </c>
    </row>
    <row r="23" spans="1:20" ht="12.75">
      <c r="A23" s="69">
        <v>14</v>
      </c>
      <c r="B23" s="72" t="s">
        <v>68</v>
      </c>
      <c r="C23" s="71">
        <v>100</v>
      </c>
      <c r="D23" s="71">
        <v>19915</v>
      </c>
      <c r="E23" s="69">
        <v>20015</v>
      </c>
      <c r="F23" s="71">
        <v>0</v>
      </c>
      <c r="G23" s="71">
        <v>0</v>
      </c>
      <c r="H23" s="69">
        <v>0</v>
      </c>
      <c r="I23" s="71">
        <v>0</v>
      </c>
      <c r="J23" s="71">
        <v>0</v>
      </c>
      <c r="K23" s="69">
        <v>0</v>
      </c>
      <c r="L23" s="71">
        <v>0</v>
      </c>
      <c r="M23" s="71">
        <v>0</v>
      </c>
      <c r="N23" s="69">
        <v>0</v>
      </c>
      <c r="O23" s="71">
        <v>49</v>
      </c>
      <c r="P23" s="71">
        <v>7553</v>
      </c>
      <c r="Q23" s="69">
        <v>7602</v>
      </c>
      <c r="R23" s="71">
        <v>520</v>
      </c>
      <c r="S23" s="71">
        <v>12890</v>
      </c>
      <c r="T23" s="69">
        <v>13410</v>
      </c>
    </row>
    <row r="24" spans="1:20" ht="12.75">
      <c r="A24" s="69">
        <v>15</v>
      </c>
      <c r="B24" s="72" t="s">
        <v>69</v>
      </c>
      <c r="C24" s="71">
        <v>8527</v>
      </c>
      <c r="D24" s="71">
        <v>24258</v>
      </c>
      <c r="E24" s="69">
        <v>32785</v>
      </c>
      <c r="F24" s="71">
        <v>46</v>
      </c>
      <c r="G24" s="71">
        <v>29</v>
      </c>
      <c r="H24" s="69">
        <v>75</v>
      </c>
      <c r="I24" s="71">
        <v>0</v>
      </c>
      <c r="J24" s="71">
        <v>0</v>
      </c>
      <c r="K24" s="69">
        <v>0</v>
      </c>
      <c r="L24" s="71">
        <v>0</v>
      </c>
      <c r="M24" s="71">
        <v>0</v>
      </c>
      <c r="N24" s="69">
        <v>0</v>
      </c>
      <c r="O24" s="71">
        <v>578</v>
      </c>
      <c r="P24" s="71">
        <v>6091</v>
      </c>
      <c r="Q24" s="69">
        <v>6669</v>
      </c>
      <c r="R24" s="71">
        <v>839</v>
      </c>
      <c r="S24" s="71">
        <v>4630</v>
      </c>
      <c r="T24" s="69">
        <v>5469</v>
      </c>
    </row>
    <row r="25" spans="1:20" ht="12.75">
      <c r="A25" s="69">
        <v>16</v>
      </c>
      <c r="B25" s="72" t="s">
        <v>70</v>
      </c>
      <c r="C25" s="71">
        <v>1967</v>
      </c>
      <c r="D25" s="71">
        <v>10315</v>
      </c>
      <c r="E25" s="69">
        <v>12282</v>
      </c>
      <c r="F25" s="71">
        <v>0</v>
      </c>
      <c r="G25" s="71">
        <v>0</v>
      </c>
      <c r="H25" s="69">
        <v>0</v>
      </c>
      <c r="I25" s="71">
        <v>0</v>
      </c>
      <c r="J25" s="71">
        <v>0</v>
      </c>
      <c r="K25" s="69">
        <v>0</v>
      </c>
      <c r="L25" s="71">
        <v>0</v>
      </c>
      <c r="M25" s="71">
        <v>0</v>
      </c>
      <c r="N25" s="69">
        <v>0</v>
      </c>
      <c r="O25" s="71">
        <v>376</v>
      </c>
      <c r="P25" s="71">
        <v>15494</v>
      </c>
      <c r="Q25" s="69">
        <v>15870</v>
      </c>
      <c r="R25" s="71">
        <v>139</v>
      </c>
      <c r="S25" s="71">
        <v>1807</v>
      </c>
      <c r="T25" s="69">
        <v>1946</v>
      </c>
    </row>
    <row r="26" spans="1:20" ht="12.75">
      <c r="A26" s="69">
        <v>17</v>
      </c>
      <c r="B26" s="72" t="s">
        <v>71</v>
      </c>
      <c r="C26" s="71">
        <v>2889</v>
      </c>
      <c r="D26" s="71">
        <v>8564</v>
      </c>
      <c r="E26" s="69">
        <v>11453</v>
      </c>
      <c r="F26" s="71">
        <v>0</v>
      </c>
      <c r="G26" s="71">
        <v>106</v>
      </c>
      <c r="H26" s="69">
        <v>106</v>
      </c>
      <c r="I26" s="71">
        <v>0</v>
      </c>
      <c r="J26" s="71">
        <v>0</v>
      </c>
      <c r="K26" s="69">
        <v>0</v>
      </c>
      <c r="L26" s="71">
        <v>0</v>
      </c>
      <c r="M26" s="71">
        <v>0</v>
      </c>
      <c r="N26" s="69">
        <v>0</v>
      </c>
      <c r="O26" s="71">
        <v>329</v>
      </c>
      <c r="P26" s="71">
        <v>2704</v>
      </c>
      <c r="Q26" s="69">
        <v>3033</v>
      </c>
      <c r="R26" s="71">
        <v>2077</v>
      </c>
      <c r="S26" s="71">
        <v>4128</v>
      </c>
      <c r="T26" s="69">
        <v>6205</v>
      </c>
    </row>
    <row r="27" spans="1:20" ht="12.75">
      <c r="A27" s="69">
        <v>18</v>
      </c>
      <c r="B27" s="72" t="s">
        <v>27</v>
      </c>
      <c r="C27" s="71">
        <v>1280</v>
      </c>
      <c r="D27" s="71">
        <v>2044</v>
      </c>
      <c r="E27" s="69">
        <v>3324</v>
      </c>
      <c r="F27" s="71">
        <v>1</v>
      </c>
      <c r="G27" s="71">
        <v>3</v>
      </c>
      <c r="H27" s="69">
        <v>4</v>
      </c>
      <c r="I27" s="71">
        <v>0</v>
      </c>
      <c r="J27" s="71">
        <v>0</v>
      </c>
      <c r="K27" s="69">
        <v>0</v>
      </c>
      <c r="L27" s="71">
        <v>0</v>
      </c>
      <c r="M27" s="71">
        <v>0</v>
      </c>
      <c r="N27" s="69">
        <v>0</v>
      </c>
      <c r="O27" s="71">
        <v>12</v>
      </c>
      <c r="P27" s="71">
        <v>282</v>
      </c>
      <c r="Q27" s="69">
        <v>294</v>
      </c>
      <c r="R27" s="71">
        <v>245</v>
      </c>
      <c r="S27" s="71">
        <v>438</v>
      </c>
      <c r="T27" s="69">
        <v>683</v>
      </c>
    </row>
    <row r="28" spans="1:20" ht="12.75">
      <c r="A28" s="69"/>
      <c r="B28" s="72" t="s">
        <v>100</v>
      </c>
      <c r="C28" s="71">
        <v>1786</v>
      </c>
      <c r="D28" s="71">
        <v>588</v>
      </c>
      <c r="E28" s="69">
        <v>2374</v>
      </c>
      <c r="F28" s="71">
        <v>1</v>
      </c>
      <c r="G28" s="71">
        <v>0</v>
      </c>
      <c r="H28" s="69">
        <v>1</v>
      </c>
      <c r="I28" s="71">
        <v>0</v>
      </c>
      <c r="J28" s="71">
        <v>0</v>
      </c>
      <c r="K28" s="69">
        <v>0</v>
      </c>
      <c r="L28" s="71">
        <v>0</v>
      </c>
      <c r="M28" s="71">
        <v>0</v>
      </c>
      <c r="N28" s="69">
        <v>0</v>
      </c>
      <c r="O28" s="71">
        <v>0</v>
      </c>
      <c r="P28" s="71">
        <v>0</v>
      </c>
      <c r="Q28" s="69">
        <v>0</v>
      </c>
      <c r="R28" s="71">
        <v>2</v>
      </c>
      <c r="S28" s="71">
        <v>15</v>
      </c>
      <c r="T28" s="69">
        <v>17</v>
      </c>
    </row>
    <row r="29" spans="1:20" ht="12.75">
      <c r="A29" s="69"/>
      <c r="B29" s="72" t="s">
        <v>101</v>
      </c>
      <c r="C29" s="71">
        <v>38</v>
      </c>
      <c r="D29" s="71">
        <v>87</v>
      </c>
      <c r="E29" s="69">
        <v>125</v>
      </c>
      <c r="F29" s="71">
        <v>0</v>
      </c>
      <c r="G29" s="71">
        <v>0</v>
      </c>
      <c r="H29" s="69">
        <v>0</v>
      </c>
      <c r="I29" s="71">
        <v>0</v>
      </c>
      <c r="J29" s="71">
        <v>0</v>
      </c>
      <c r="K29" s="69">
        <v>0</v>
      </c>
      <c r="L29" s="71">
        <v>0</v>
      </c>
      <c r="M29" s="71">
        <v>0</v>
      </c>
      <c r="N29" s="69">
        <v>0</v>
      </c>
      <c r="O29" s="71">
        <v>0</v>
      </c>
      <c r="P29" s="71">
        <v>0</v>
      </c>
      <c r="Q29" s="69">
        <v>0</v>
      </c>
      <c r="R29" s="71">
        <v>1</v>
      </c>
      <c r="S29" s="71">
        <v>25</v>
      </c>
      <c r="T29" s="69">
        <v>26</v>
      </c>
    </row>
    <row r="30" spans="1:20" ht="12.75">
      <c r="A30" s="69">
        <v>19</v>
      </c>
      <c r="B30" s="72" t="s">
        <v>72</v>
      </c>
      <c r="C30" s="71">
        <v>5069</v>
      </c>
      <c r="D30" s="71">
        <v>1882</v>
      </c>
      <c r="E30" s="69">
        <v>6951</v>
      </c>
      <c r="F30" s="71">
        <v>11</v>
      </c>
      <c r="G30" s="71">
        <v>11</v>
      </c>
      <c r="H30" s="69">
        <v>22</v>
      </c>
      <c r="I30" s="71">
        <v>0</v>
      </c>
      <c r="J30" s="71">
        <v>0</v>
      </c>
      <c r="K30" s="69">
        <v>0</v>
      </c>
      <c r="L30" s="71">
        <v>0</v>
      </c>
      <c r="M30" s="71">
        <v>0</v>
      </c>
      <c r="N30" s="69">
        <v>0</v>
      </c>
      <c r="O30" s="71">
        <v>85</v>
      </c>
      <c r="P30" s="71">
        <v>2416</v>
      </c>
      <c r="Q30" s="69">
        <v>2501</v>
      </c>
      <c r="R30" s="71">
        <v>119</v>
      </c>
      <c r="S30" s="71">
        <v>630</v>
      </c>
      <c r="T30" s="69">
        <v>749</v>
      </c>
    </row>
    <row r="31" spans="1:20" ht="12.75">
      <c r="A31" s="69">
        <v>20</v>
      </c>
      <c r="B31" s="72" t="s">
        <v>73</v>
      </c>
      <c r="C31" s="71">
        <v>1265</v>
      </c>
      <c r="D31" s="71">
        <v>9063</v>
      </c>
      <c r="E31" s="69">
        <v>10328</v>
      </c>
      <c r="F31" s="71">
        <v>562</v>
      </c>
      <c r="G31" s="71">
        <v>5950</v>
      </c>
      <c r="H31" s="69">
        <v>6512</v>
      </c>
      <c r="I31" s="71">
        <v>0</v>
      </c>
      <c r="J31" s="71">
        <v>0</v>
      </c>
      <c r="K31" s="69">
        <v>0</v>
      </c>
      <c r="L31" s="71">
        <v>0</v>
      </c>
      <c r="M31" s="71">
        <v>0</v>
      </c>
      <c r="N31" s="69">
        <v>0</v>
      </c>
      <c r="O31" s="71">
        <v>76</v>
      </c>
      <c r="P31" s="71">
        <v>881</v>
      </c>
      <c r="Q31" s="69">
        <v>957</v>
      </c>
      <c r="R31" s="71">
        <v>680</v>
      </c>
      <c r="S31" s="71">
        <v>8735</v>
      </c>
      <c r="T31" s="69">
        <v>9415</v>
      </c>
    </row>
    <row r="32" spans="1:20" ht="12.75">
      <c r="A32" s="69">
        <v>21</v>
      </c>
      <c r="B32" s="72" t="s">
        <v>74</v>
      </c>
      <c r="C32" s="71">
        <v>2549</v>
      </c>
      <c r="D32" s="71">
        <v>469</v>
      </c>
      <c r="E32" s="69">
        <v>3018</v>
      </c>
      <c r="F32" s="71">
        <v>666</v>
      </c>
      <c r="G32" s="71">
        <v>142</v>
      </c>
      <c r="H32" s="69">
        <v>808</v>
      </c>
      <c r="I32" s="71">
        <v>0</v>
      </c>
      <c r="J32" s="71">
        <v>0</v>
      </c>
      <c r="K32" s="69">
        <v>0</v>
      </c>
      <c r="L32" s="71">
        <v>5</v>
      </c>
      <c r="M32" s="71">
        <v>13</v>
      </c>
      <c r="N32" s="69">
        <v>18</v>
      </c>
      <c r="O32" s="71">
        <v>1858</v>
      </c>
      <c r="P32" s="71">
        <v>498</v>
      </c>
      <c r="Q32" s="69">
        <v>2356</v>
      </c>
      <c r="R32" s="71">
        <v>1152</v>
      </c>
      <c r="S32" s="71">
        <v>779</v>
      </c>
      <c r="T32" s="69">
        <v>1931</v>
      </c>
    </row>
    <row r="33" spans="1:20" ht="12.75">
      <c r="A33" s="69">
        <v>22</v>
      </c>
      <c r="B33" s="72" t="s">
        <v>75</v>
      </c>
      <c r="C33" s="71">
        <v>6913</v>
      </c>
      <c r="D33" s="71">
        <v>4069</v>
      </c>
      <c r="E33" s="69">
        <v>10982</v>
      </c>
      <c r="F33" s="71">
        <v>473</v>
      </c>
      <c r="G33" s="71">
        <v>17</v>
      </c>
      <c r="H33" s="69">
        <v>490</v>
      </c>
      <c r="I33" s="71">
        <v>0</v>
      </c>
      <c r="J33" s="71">
        <v>0</v>
      </c>
      <c r="K33" s="69">
        <v>0</v>
      </c>
      <c r="L33" s="71">
        <v>0</v>
      </c>
      <c r="M33" s="71">
        <v>0</v>
      </c>
      <c r="N33" s="69">
        <v>0</v>
      </c>
      <c r="O33" s="71">
        <v>849</v>
      </c>
      <c r="P33" s="71">
        <v>921</v>
      </c>
      <c r="Q33" s="69">
        <v>1770</v>
      </c>
      <c r="R33" s="71">
        <v>410</v>
      </c>
      <c r="S33" s="71">
        <v>2490</v>
      </c>
      <c r="T33" s="69">
        <v>2900</v>
      </c>
    </row>
    <row r="34" spans="1:20" ht="12.75">
      <c r="A34" s="69">
        <v>23</v>
      </c>
      <c r="B34" s="72" t="s">
        <v>76</v>
      </c>
      <c r="C34" s="71">
        <v>2424</v>
      </c>
      <c r="D34" s="71">
        <v>3830</v>
      </c>
      <c r="E34" s="69">
        <v>6254</v>
      </c>
      <c r="F34" s="71">
        <v>1081</v>
      </c>
      <c r="G34" s="71">
        <v>117</v>
      </c>
      <c r="H34" s="69">
        <v>1198</v>
      </c>
      <c r="I34" s="71">
        <v>0</v>
      </c>
      <c r="J34" s="71">
        <v>0</v>
      </c>
      <c r="K34" s="69">
        <v>0</v>
      </c>
      <c r="L34" s="71">
        <v>0</v>
      </c>
      <c r="M34" s="71">
        <v>0</v>
      </c>
      <c r="N34" s="69">
        <v>0</v>
      </c>
      <c r="O34" s="71">
        <v>18</v>
      </c>
      <c r="P34" s="71">
        <v>3802</v>
      </c>
      <c r="Q34" s="69">
        <v>3820</v>
      </c>
      <c r="R34" s="71">
        <v>133</v>
      </c>
      <c r="S34" s="71">
        <v>1355</v>
      </c>
      <c r="T34" s="69">
        <v>1488</v>
      </c>
    </row>
    <row r="35" spans="1:20" ht="12.75">
      <c r="A35" s="69">
        <v>24</v>
      </c>
      <c r="B35" s="72" t="s">
        <v>77</v>
      </c>
      <c r="C35" s="71">
        <v>390</v>
      </c>
      <c r="D35" s="71">
        <v>6143</v>
      </c>
      <c r="E35" s="69">
        <v>6533</v>
      </c>
      <c r="F35" s="71">
        <v>0</v>
      </c>
      <c r="G35" s="71">
        <v>0</v>
      </c>
      <c r="H35" s="69">
        <v>0</v>
      </c>
      <c r="I35" s="71">
        <v>0</v>
      </c>
      <c r="J35" s="71">
        <v>0</v>
      </c>
      <c r="K35" s="69">
        <v>0</v>
      </c>
      <c r="L35" s="71">
        <v>0</v>
      </c>
      <c r="M35" s="71">
        <v>0</v>
      </c>
      <c r="N35" s="69">
        <v>0</v>
      </c>
      <c r="O35" s="71">
        <v>0</v>
      </c>
      <c r="P35" s="71">
        <v>532</v>
      </c>
      <c r="Q35" s="69">
        <v>532</v>
      </c>
      <c r="R35" s="71">
        <v>277</v>
      </c>
      <c r="S35" s="71">
        <v>4707</v>
      </c>
      <c r="T35" s="69">
        <v>4984</v>
      </c>
    </row>
    <row r="36" spans="1:20" ht="12.75">
      <c r="A36" s="69">
        <v>25</v>
      </c>
      <c r="B36" s="72" t="s">
        <v>78</v>
      </c>
      <c r="C36" s="71">
        <v>3181</v>
      </c>
      <c r="D36" s="71">
        <v>37906</v>
      </c>
      <c r="E36" s="69">
        <v>41087</v>
      </c>
      <c r="F36" s="71">
        <v>0</v>
      </c>
      <c r="G36" s="71">
        <v>0</v>
      </c>
      <c r="H36" s="69">
        <v>0</v>
      </c>
      <c r="I36" s="71">
        <v>0</v>
      </c>
      <c r="J36" s="71">
        <v>0</v>
      </c>
      <c r="K36" s="69">
        <v>0</v>
      </c>
      <c r="L36" s="71">
        <v>0</v>
      </c>
      <c r="M36" s="71">
        <v>0</v>
      </c>
      <c r="N36" s="69">
        <v>0</v>
      </c>
      <c r="O36" s="71">
        <v>1801</v>
      </c>
      <c r="P36" s="71">
        <v>2965</v>
      </c>
      <c r="Q36" s="69">
        <v>4766</v>
      </c>
      <c r="R36" s="71">
        <v>1718</v>
      </c>
      <c r="S36" s="71">
        <v>12034</v>
      </c>
      <c r="T36" s="69">
        <v>13752</v>
      </c>
    </row>
    <row r="37" spans="1:20" ht="12.75">
      <c r="A37" s="69">
        <v>26</v>
      </c>
      <c r="B37" s="72" t="s">
        <v>79</v>
      </c>
      <c r="C37" s="71">
        <v>147245</v>
      </c>
      <c r="D37" s="71">
        <v>34793</v>
      </c>
      <c r="E37" s="69">
        <v>182038</v>
      </c>
      <c r="F37" s="71">
        <v>21895</v>
      </c>
      <c r="G37" s="71">
        <v>547</v>
      </c>
      <c r="H37" s="69">
        <v>22442</v>
      </c>
      <c r="I37" s="71">
        <v>0</v>
      </c>
      <c r="J37" s="71">
        <v>0</v>
      </c>
      <c r="K37" s="69">
        <v>0</v>
      </c>
      <c r="L37" s="71">
        <v>17</v>
      </c>
      <c r="M37" s="71">
        <v>26</v>
      </c>
      <c r="N37" s="69">
        <v>43</v>
      </c>
      <c r="O37" s="71">
        <v>28977</v>
      </c>
      <c r="P37" s="71">
        <v>3822</v>
      </c>
      <c r="Q37" s="69">
        <v>32799</v>
      </c>
      <c r="R37" s="71">
        <v>8413</v>
      </c>
      <c r="S37" s="71">
        <v>31173</v>
      </c>
      <c r="T37" s="69">
        <v>39586</v>
      </c>
    </row>
    <row r="38" spans="1:20" ht="12.75">
      <c r="A38" s="69">
        <v>27</v>
      </c>
      <c r="B38" s="72" t="s">
        <v>80</v>
      </c>
      <c r="C38" s="71">
        <v>3738</v>
      </c>
      <c r="D38" s="71">
        <v>5186</v>
      </c>
      <c r="E38" s="69">
        <v>8924</v>
      </c>
      <c r="F38" s="71">
        <v>30</v>
      </c>
      <c r="G38" s="71">
        <v>18</v>
      </c>
      <c r="H38" s="69">
        <v>48</v>
      </c>
      <c r="I38" s="71">
        <v>0</v>
      </c>
      <c r="J38" s="71">
        <v>0</v>
      </c>
      <c r="K38" s="69">
        <v>0</v>
      </c>
      <c r="L38" s="71">
        <v>0</v>
      </c>
      <c r="M38" s="71">
        <v>0</v>
      </c>
      <c r="N38" s="69">
        <v>0</v>
      </c>
      <c r="O38" s="71">
        <v>1520</v>
      </c>
      <c r="P38" s="71">
        <v>7588</v>
      </c>
      <c r="Q38" s="69">
        <v>9108</v>
      </c>
      <c r="R38" s="71">
        <v>1455</v>
      </c>
      <c r="S38" s="71">
        <v>506</v>
      </c>
      <c r="T38" s="69">
        <v>1961</v>
      </c>
    </row>
    <row r="39" spans="1:20" ht="12.75">
      <c r="A39" s="69">
        <v>28</v>
      </c>
      <c r="B39" s="72" t="s">
        <v>81</v>
      </c>
      <c r="C39" s="71">
        <v>6</v>
      </c>
      <c r="D39" s="71">
        <v>64</v>
      </c>
      <c r="E39" s="69">
        <v>70</v>
      </c>
      <c r="F39" s="71">
        <v>10</v>
      </c>
      <c r="G39" s="71">
        <v>27</v>
      </c>
      <c r="H39" s="69">
        <v>37</v>
      </c>
      <c r="I39" s="71">
        <v>0</v>
      </c>
      <c r="J39" s="71">
        <v>31</v>
      </c>
      <c r="K39" s="69">
        <v>31</v>
      </c>
      <c r="L39" s="71">
        <v>10</v>
      </c>
      <c r="M39" s="71">
        <v>21</v>
      </c>
      <c r="N39" s="69">
        <v>31</v>
      </c>
      <c r="O39" s="71">
        <v>0</v>
      </c>
      <c r="P39" s="71">
        <v>55</v>
      </c>
      <c r="Q39" s="69">
        <v>55</v>
      </c>
      <c r="R39" s="71">
        <v>9</v>
      </c>
      <c r="S39" s="71">
        <v>33</v>
      </c>
      <c r="T39" s="69">
        <v>42</v>
      </c>
    </row>
    <row r="40" spans="1:20" ht="12.75">
      <c r="A40" s="69"/>
      <c r="B40" s="72" t="s">
        <v>82</v>
      </c>
      <c r="C40" s="71">
        <v>688</v>
      </c>
      <c r="D40" s="71">
        <v>934</v>
      </c>
      <c r="E40" s="69">
        <v>1622</v>
      </c>
      <c r="F40" s="71">
        <v>43</v>
      </c>
      <c r="G40" s="71">
        <v>244</v>
      </c>
      <c r="H40" s="69">
        <v>287</v>
      </c>
      <c r="I40" s="71">
        <v>0</v>
      </c>
      <c r="J40" s="71">
        <v>0</v>
      </c>
      <c r="K40" s="69">
        <v>0</v>
      </c>
      <c r="L40" s="71">
        <v>0</v>
      </c>
      <c r="M40" s="71">
        <v>0</v>
      </c>
      <c r="N40" s="69">
        <v>0</v>
      </c>
      <c r="O40" s="71">
        <v>84</v>
      </c>
      <c r="P40" s="71">
        <v>267</v>
      </c>
      <c r="Q40" s="69">
        <v>351</v>
      </c>
      <c r="R40" s="71">
        <v>105</v>
      </c>
      <c r="S40" s="71">
        <v>571</v>
      </c>
      <c r="T40" s="69">
        <v>676</v>
      </c>
    </row>
    <row r="41" spans="1:20" ht="12.75">
      <c r="A41" s="69"/>
      <c r="B41" s="72" t="s">
        <v>83</v>
      </c>
      <c r="C41" s="71">
        <v>0</v>
      </c>
      <c r="D41" s="71">
        <v>933</v>
      </c>
      <c r="E41" s="69">
        <v>933</v>
      </c>
      <c r="F41" s="71">
        <v>0</v>
      </c>
      <c r="G41" s="71">
        <v>0</v>
      </c>
      <c r="H41" s="69">
        <v>0</v>
      </c>
      <c r="I41" s="71">
        <v>0</v>
      </c>
      <c r="J41" s="71">
        <v>0</v>
      </c>
      <c r="K41" s="69">
        <v>0</v>
      </c>
      <c r="L41" s="71">
        <v>0</v>
      </c>
      <c r="M41" s="71">
        <v>0</v>
      </c>
      <c r="N41" s="69">
        <v>0</v>
      </c>
      <c r="O41" s="71">
        <v>0</v>
      </c>
      <c r="P41" s="71">
        <v>0</v>
      </c>
      <c r="Q41" s="69">
        <v>0</v>
      </c>
      <c r="R41" s="71">
        <v>0</v>
      </c>
      <c r="S41" s="71">
        <v>49</v>
      </c>
      <c r="T41" s="69">
        <v>49</v>
      </c>
    </row>
    <row r="42" spans="1:20" ht="12.75">
      <c r="A42" s="69">
        <v>29</v>
      </c>
      <c r="B42" s="72" t="s">
        <v>37</v>
      </c>
      <c r="C42" s="71">
        <v>4587</v>
      </c>
      <c r="D42" s="71">
        <v>16684</v>
      </c>
      <c r="E42" s="69">
        <v>21271</v>
      </c>
      <c r="F42" s="71">
        <v>503</v>
      </c>
      <c r="G42" s="71">
        <v>658</v>
      </c>
      <c r="H42" s="69">
        <v>1161</v>
      </c>
      <c r="I42" s="71">
        <v>0</v>
      </c>
      <c r="J42" s="71">
        <v>15</v>
      </c>
      <c r="K42" s="69">
        <v>15</v>
      </c>
      <c r="L42" s="71">
        <v>18</v>
      </c>
      <c r="M42" s="71">
        <v>36</v>
      </c>
      <c r="N42" s="69">
        <v>54</v>
      </c>
      <c r="O42" s="71">
        <v>144</v>
      </c>
      <c r="P42" s="71">
        <v>794</v>
      </c>
      <c r="Q42" s="69">
        <v>938</v>
      </c>
      <c r="R42" s="71">
        <v>3322</v>
      </c>
      <c r="S42" s="71">
        <v>17870</v>
      </c>
      <c r="T42" s="69">
        <v>21192</v>
      </c>
    </row>
    <row r="43" spans="1:20" ht="12.75">
      <c r="A43" s="69"/>
      <c r="B43" s="72" t="s">
        <v>102</v>
      </c>
      <c r="C43" s="71">
        <v>18428</v>
      </c>
      <c r="D43" s="71">
        <v>8542</v>
      </c>
      <c r="E43" s="69">
        <v>26970</v>
      </c>
      <c r="F43" s="71">
        <v>0</v>
      </c>
      <c r="G43" s="71">
        <v>0</v>
      </c>
      <c r="H43" s="69">
        <v>0</v>
      </c>
      <c r="I43" s="71">
        <v>0</v>
      </c>
      <c r="J43" s="71">
        <v>0</v>
      </c>
      <c r="K43" s="69">
        <v>0</v>
      </c>
      <c r="L43" s="71">
        <v>0</v>
      </c>
      <c r="M43" s="71">
        <v>0</v>
      </c>
      <c r="N43" s="69">
        <v>0</v>
      </c>
      <c r="O43" s="71">
        <v>0</v>
      </c>
      <c r="P43" s="71">
        <v>0</v>
      </c>
      <c r="Q43" s="69">
        <v>0</v>
      </c>
      <c r="R43" s="71">
        <v>0</v>
      </c>
      <c r="S43" s="71">
        <v>37</v>
      </c>
      <c r="T43" s="69">
        <v>37</v>
      </c>
    </row>
    <row r="44" spans="1:20" ht="12.75">
      <c r="A44" s="69">
        <v>30</v>
      </c>
      <c r="B44" s="72" t="s">
        <v>84</v>
      </c>
      <c r="C44" s="71">
        <v>2355</v>
      </c>
      <c r="D44" s="71">
        <v>4292</v>
      </c>
      <c r="E44" s="69">
        <v>6647</v>
      </c>
      <c r="F44" s="71">
        <v>622</v>
      </c>
      <c r="G44" s="71">
        <v>87</v>
      </c>
      <c r="H44" s="69">
        <v>709</v>
      </c>
      <c r="I44" s="71">
        <v>5</v>
      </c>
      <c r="J44" s="71">
        <v>0</v>
      </c>
      <c r="K44" s="69">
        <v>5</v>
      </c>
      <c r="L44" s="71">
        <v>6</v>
      </c>
      <c r="M44" s="71">
        <v>43</v>
      </c>
      <c r="N44" s="69">
        <v>49</v>
      </c>
      <c r="O44" s="71">
        <v>415</v>
      </c>
      <c r="P44" s="71">
        <v>4635</v>
      </c>
      <c r="Q44" s="69">
        <v>5050</v>
      </c>
      <c r="R44" s="71">
        <v>348</v>
      </c>
      <c r="S44" s="71">
        <v>3524</v>
      </c>
      <c r="T44" s="69">
        <v>3872</v>
      </c>
    </row>
    <row r="45" spans="1:20" ht="12.75">
      <c r="A45" s="69">
        <v>31</v>
      </c>
      <c r="B45" s="72" t="s">
        <v>85</v>
      </c>
      <c r="C45" s="71">
        <v>3250</v>
      </c>
      <c r="D45" s="71">
        <v>9829</v>
      </c>
      <c r="E45" s="69">
        <v>13079</v>
      </c>
      <c r="F45" s="71">
        <v>0</v>
      </c>
      <c r="G45" s="71">
        <v>0</v>
      </c>
      <c r="H45" s="69">
        <v>0</v>
      </c>
      <c r="I45" s="71">
        <v>0</v>
      </c>
      <c r="J45" s="71">
        <v>0</v>
      </c>
      <c r="K45" s="69">
        <v>0</v>
      </c>
      <c r="L45" s="71">
        <v>0</v>
      </c>
      <c r="M45" s="71">
        <v>0</v>
      </c>
      <c r="N45" s="69">
        <v>0</v>
      </c>
      <c r="O45" s="71">
        <v>552</v>
      </c>
      <c r="P45" s="71">
        <v>3048</v>
      </c>
      <c r="Q45" s="69">
        <v>3600</v>
      </c>
      <c r="R45" s="71">
        <v>1395</v>
      </c>
      <c r="S45" s="71">
        <v>4620</v>
      </c>
      <c r="T45" s="69">
        <v>6015</v>
      </c>
    </row>
    <row r="46" spans="1:20" ht="12.75">
      <c r="A46" s="69">
        <v>32</v>
      </c>
      <c r="B46" s="72" t="s">
        <v>86</v>
      </c>
      <c r="C46" s="71">
        <v>1730</v>
      </c>
      <c r="D46" s="71">
        <v>5429</v>
      </c>
      <c r="E46" s="69">
        <v>7159</v>
      </c>
      <c r="F46" s="71">
        <v>0</v>
      </c>
      <c r="G46" s="71">
        <v>0</v>
      </c>
      <c r="H46" s="69">
        <v>0</v>
      </c>
      <c r="I46" s="71">
        <v>0</v>
      </c>
      <c r="J46" s="71">
        <v>0</v>
      </c>
      <c r="K46" s="69">
        <v>0</v>
      </c>
      <c r="L46" s="71">
        <v>0</v>
      </c>
      <c r="M46" s="71">
        <v>0</v>
      </c>
      <c r="N46" s="69">
        <v>0</v>
      </c>
      <c r="O46" s="71">
        <v>108</v>
      </c>
      <c r="P46" s="71">
        <v>759</v>
      </c>
      <c r="Q46" s="69">
        <v>867</v>
      </c>
      <c r="R46" s="71">
        <v>636</v>
      </c>
      <c r="S46" s="71">
        <v>5432</v>
      </c>
      <c r="T46" s="69">
        <v>6068</v>
      </c>
    </row>
    <row r="47" spans="1:20" ht="12.75">
      <c r="A47" s="69">
        <v>33</v>
      </c>
      <c r="B47" s="72" t="s">
        <v>87</v>
      </c>
      <c r="C47" s="71">
        <v>684</v>
      </c>
      <c r="D47" s="71">
        <v>17527</v>
      </c>
      <c r="E47" s="69">
        <v>18211</v>
      </c>
      <c r="F47" s="71">
        <v>195</v>
      </c>
      <c r="G47" s="71">
        <v>111</v>
      </c>
      <c r="H47" s="69">
        <v>306</v>
      </c>
      <c r="I47" s="71">
        <v>0</v>
      </c>
      <c r="J47" s="71">
        <v>0</v>
      </c>
      <c r="K47" s="69">
        <v>0</v>
      </c>
      <c r="L47" s="71">
        <v>0</v>
      </c>
      <c r="M47" s="71">
        <v>0</v>
      </c>
      <c r="N47" s="69">
        <v>0</v>
      </c>
      <c r="O47" s="71">
        <v>11</v>
      </c>
      <c r="P47" s="71">
        <v>1554</v>
      </c>
      <c r="Q47" s="69">
        <v>1565</v>
      </c>
      <c r="R47" s="71">
        <v>198</v>
      </c>
      <c r="S47" s="71">
        <v>563</v>
      </c>
      <c r="T47" s="69">
        <v>761</v>
      </c>
    </row>
    <row r="48" spans="1:20" ht="12.75">
      <c r="A48" s="69">
        <v>34</v>
      </c>
      <c r="B48" s="72" t="s">
        <v>44</v>
      </c>
      <c r="C48" s="71">
        <v>393</v>
      </c>
      <c r="D48" s="71">
        <v>277</v>
      </c>
      <c r="E48" s="69">
        <v>670</v>
      </c>
      <c r="F48" s="71">
        <v>42</v>
      </c>
      <c r="G48" s="71">
        <v>55</v>
      </c>
      <c r="H48" s="69">
        <v>97</v>
      </c>
      <c r="I48" s="71">
        <v>0</v>
      </c>
      <c r="J48" s="71">
        <v>0</v>
      </c>
      <c r="K48" s="69">
        <v>0</v>
      </c>
      <c r="L48" s="71">
        <v>0</v>
      </c>
      <c r="M48" s="71">
        <v>0</v>
      </c>
      <c r="N48" s="69">
        <v>0</v>
      </c>
      <c r="O48" s="71">
        <v>136</v>
      </c>
      <c r="P48" s="71">
        <v>204</v>
      </c>
      <c r="Q48" s="69">
        <v>340</v>
      </c>
      <c r="R48" s="71">
        <v>118</v>
      </c>
      <c r="S48" s="71">
        <v>333</v>
      </c>
      <c r="T48" s="69">
        <v>451</v>
      </c>
    </row>
    <row r="49" spans="1:20" ht="12.75">
      <c r="A49" s="69">
        <v>35</v>
      </c>
      <c r="B49" s="72" t="s">
        <v>88</v>
      </c>
      <c r="C49" s="71">
        <v>1306</v>
      </c>
      <c r="D49" s="71">
        <v>5291</v>
      </c>
      <c r="E49" s="69">
        <v>6597</v>
      </c>
      <c r="F49" s="71">
        <v>0</v>
      </c>
      <c r="G49" s="71">
        <v>0</v>
      </c>
      <c r="H49" s="69">
        <v>0</v>
      </c>
      <c r="I49" s="71">
        <v>0</v>
      </c>
      <c r="J49" s="71">
        <v>0</v>
      </c>
      <c r="K49" s="69">
        <v>0</v>
      </c>
      <c r="L49" s="71">
        <v>0</v>
      </c>
      <c r="M49" s="71">
        <v>0</v>
      </c>
      <c r="N49" s="69">
        <v>0</v>
      </c>
      <c r="O49" s="71">
        <v>398</v>
      </c>
      <c r="P49" s="71">
        <v>997</v>
      </c>
      <c r="Q49" s="69">
        <v>1395</v>
      </c>
      <c r="R49" s="71">
        <v>845</v>
      </c>
      <c r="S49" s="71">
        <v>4644</v>
      </c>
      <c r="T49" s="69">
        <v>5489</v>
      </c>
    </row>
    <row r="50" spans="1:20" ht="12.75">
      <c r="A50" s="69">
        <v>36</v>
      </c>
      <c r="B50" s="72" t="s">
        <v>89</v>
      </c>
      <c r="C50" s="71">
        <v>6823</v>
      </c>
      <c r="D50" s="71">
        <v>4421</v>
      </c>
      <c r="E50" s="69">
        <v>11244</v>
      </c>
      <c r="F50" s="71">
        <v>55</v>
      </c>
      <c r="G50" s="71">
        <v>336</v>
      </c>
      <c r="H50" s="69">
        <v>391</v>
      </c>
      <c r="I50" s="71">
        <v>0</v>
      </c>
      <c r="J50" s="71">
        <v>0</v>
      </c>
      <c r="K50" s="69">
        <v>0</v>
      </c>
      <c r="L50" s="71">
        <v>0</v>
      </c>
      <c r="M50" s="71">
        <v>0</v>
      </c>
      <c r="N50" s="69">
        <v>0</v>
      </c>
      <c r="O50" s="71">
        <v>718</v>
      </c>
      <c r="P50" s="71">
        <v>1284</v>
      </c>
      <c r="Q50" s="69">
        <v>2002</v>
      </c>
      <c r="R50" s="71">
        <v>426</v>
      </c>
      <c r="S50" s="71">
        <v>3133</v>
      </c>
      <c r="T50" s="69">
        <v>3559</v>
      </c>
    </row>
    <row r="51" spans="1:20" ht="12.75">
      <c r="A51" s="69">
        <v>37</v>
      </c>
      <c r="B51" s="72" t="s">
        <v>90</v>
      </c>
      <c r="C51" s="71">
        <v>19601</v>
      </c>
      <c r="D51" s="71">
        <v>12625</v>
      </c>
      <c r="E51" s="69">
        <v>32226</v>
      </c>
      <c r="F51" s="71">
        <v>434</v>
      </c>
      <c r="G51" s="71">
        <v>28</v>
      </c>
      <c r="H51" s="69">
        <v>462</v>
      </c>
      <c r="I51" s="71">
        <v>0</v>
      </c>
      <c r="J51" s="71">
        <v>0</v>
      </c>
      <c r="K51" s="69">
        <v>0</v>
      </c>
      <c r="L51" s="71">
        <v>0</v>
      </c>
      <c r="M51" s="71">
        <v>0</v>
      </c>
      <c r="N51" s="69">
        <v>0</v>
      </c>
      <c r="O51" s="71">
        <v>2914</v>
      </c>
      <c r="P51" s="71">
        <v>3252</v>
      </c>
      <c r="Q51" s="69">
        <v>6166</v>
      </c>
      <c r="R51" s="71">
        <v>1017</v>
      </c>
      <c r="S51" s="71">
        <v>6961</v>
      </c>
      <c r="T51" s="69">
        <v>7978</v>
      </c>
    </row>
    <row r="52" spans="1:20" ht="12.75">
      <c r="A52" s="69">
        <v>38</v>
      </c>
      <c r="B52" s="72" t="s">
        <v>91</v>
      </c>
      <c r="C52" s="71">
        <v>21790</v>
      </c>
      <c r="D52" s="71">
        <v>25576</v>
      </c>
      <c r="E52" s="69">
        <v>47366</v>
      </c>
      <c r="F52" s="71">
        <v>4564</v>
      </c>
      <c r="G52" s="71">
        <v>0</v>
      </c>
      <c r="H52" s="69">
        <v>4564</v>
      </c>
      <c r="I52" s="71">
        <v>0</v>
      </c>
      <c r="J52" s="71">
        <v>0</v>
      </c>
      <c r="K52" s="69">
        <v>0</v>
      </c>
      <c r="L52" s="71">
        <v>0</v>
      </c>
      <c r="M52" s="71">
        <v>0</v>
      </c>
      <c r="N52" s="69">
        <v>0</v>
      </c>
      <c r="O52" s="71">
        <v>988</v>
      </c>
      <c r="P52" s="71">
        <v>22</v>
      </c>
      <c r="Q52" s="69">
        <v>1010</v>
      </c>
      <c r="R52" s="71">
        <v>5</v>
      </c>
      <c r="S52" s="71">
        <v>2549</v>
      </c>
      <c r="T52" s="69">
        <v>2554</v>
      </c>
    </row>
    <row r="53" spans="1:20" ht="12.75">
      <c r="A53" s="69">
        <v>39</v>
      </c>
      <c r="B53" s="72" t="s">
        <v>92</v>
      </c>
      <c r="C53" s="71">
        <v>298</v>
      </c>
      <c r="D53" s="71">
        <v>2640</v>
      </c>
      <c r="E53" s="69">
        <v>2938</v>
      </c>
      <c r="F53" s="71">
        <v>22</v>
      </c>
      <c r="G53" s="71">
        <v>1128</v>
      </c>
      <c r="H53" s="69">
        <v>1150</v>
      </c>
      <c r="I53" s="71">
        <v>0</v>
      </c>
      <c r="J53" s="71">
        <v>0</v>
      </c>
      <c r="K53" s="69">
        <v>0</v>
      </c>
      <c r="L53" s="71">
        <v>0</v>
      </c>
      <c r="M53" s="71">
        <v>0</v>
      </c>
      <c r="N53" s="69">
        <v>0</v>
      </c>
      <c r="O53" s="71">
        <v>31</v>
      </c>
      <c r="P53" s="71">
        <v>9122</v>
      </c>
      <c r="Q53" s="69">
        <v>9153</v>
      </c>
      <c r="R53" s="71">
        <v>160</v>
      </c>
      <c r="S53" s="71">
        <v>1381</v>
      </c>
      <c r="T53" s="69">
        <v>1541</v>
      </c>
    </row>
    <row r="54" spans="1:20" ht="12.75">
      <c r="A54" s="69">
        <v>40</v>
      </c>
      <c r="B54" s="72" t="s">
        <v>93</v>
      </c>
      <c r="C54" s="71">
        <v>8647</v>
      </c>
      <c r="D54" s="71">
        <v>6036</v>
      </c>
      <c r="E54" s="69">
        <v>14683</v>
      </c>
      <c r="F54" s="71">
        <v>88</v>
      </c>
      <c r="G54" s="71">
        <v>16</v>
      </c>
      <c r="H54" s="69">
        <v>104</v>
      </c>
      <c r="I54" s="71">
        <v>0</v>
      </c>
      <c r="J54" s="71">
        <v>0</v>
      </c>
      <c r="K54" s="69">
        <v>0</v>
      </c>
      <c r="L54" s="71">
        <v>0</v>
      </c>
      <c r="M54" s="71">
        <v>0</v>
      </c>
      <c r="N54" s="69">
        <v>0</v>
      </c>
      <c r="O54" s="71">
        <v>248</v>
      </c>
      <c r="P54" s="71">
        <v>216</v>
      </c>
      <c r="Q54" s="69">
        <v>464</v>
      </c>
      <c r="R54" s="71">
        <v>565</v>
      </c>
      <c r="S54" s="71">
        <v>2171</v>
      </c>
      <c r="T54" s="69">
        <v>2736</v>
      </c>
    </row>
    <row r="55" spans="1:20" ht="12.75">
      <c r="A55" s="69">
        <v>41</v>
      </c>
      <c r="B55" s="72" t="s">
        <v>94</v>
      </c>
      <c r="C55" s="71">
        <v>2651</v>
      </c>
      <c r="D55" s="71">
        <v>5623</v>
      </c>
      <c r="E55" s="69">
        <v>8274</v>
      </c>
      <c r="F55" s="71">
        <v>28</v>
      </c>
      <c r="G55" s="71">
        <v>46</v>
      </c>
      <c r="H55" s="69">
        <v>74</v>
      </c>
      <c r="I55" s="71">
        <v>0</v>
      </c>
      <c r="J55" s="71">
        <v>0</v>
      </c>
      <c r="K55" s="69">
        <v>0</v>
      </c>
      <c r="L55" s="71">
        <v>0</v>
      </c>
      <c r="M55" s="71">
        <v>0</v>
      </c>
      <c r="N55" s="69">
        <v>0</v>
      </c>
      <c r="O55" s="71">
        <v>436</v>
      </c>
      <c r="P55" s="71">
        <v>6660</v>
      </c>
      <c r="Q55" s="69">
        <v>7096</v>
      </c>
      <c r="R55" s="71">
        <v>1154</v>
      </c>
      <c r="S55" s="71">
        <v>4745</v>
      </c>
      <c r="T55" s="69">
        <v>5899</v>
      </c>
    </row>
    <row r="56" spans="1:20" ht="12.75">
      <c r="A56" s="71"/>
      <c r="B56" s="75" t="s">
        <v>46</v>
      </c>
      <c r="C56" s="76">
        <v>390842</v>
      </c>
      <c r="D56" s="76">
        <v>440855</v>
      </c>
      <c r="E56" s="76">
        <v>831697</v>
      </c>
      <c r="F56" s="76">
        <v>41996</v>
      </c>
      <c r="G56" s="76">
        <v>16370</v>
      </c>
      <c r="H56" s="76">
        <v>58366</v>
      </c>
      <c r="I56" s="76">
        <v>2422</v>
      </c>
      <c r="J56" s="76">
        <v>3776</v>
      </c>
      <c r="K56" s="76">
        <v>6198</v>
      </c>
      <c r="L56" s="76">
        <v>1808</v>
      </c>
      <c r="M56" s="76">
        <v>2841</v>
      </c>
      <c r="N56" s="76">
        <v>4649</v>
      </c>
      <c r="O56" s="76">
        <v>95237</v>
      </c>
      <c r="P56" s="76">
        <v>159763</v>
      </c>
      <c r="Q56" s="76">
        <v>255000</v>
      </c>
      <c r="R56" s="76">
        <v>61584</v>
      </c>
      <c r="S56" s="76">
        <v>254299</v>
      </c>
      <c r="T56" s="76">
        <v>315883</v>
      </c>
    </row>
  </sheetData>
  <sheetProtection/>
  <mergeCells count="11">
    <mergeCell ref="C5:E5"/>
    <mergeCell ref="F5:H5"/>
    <mergeCell ref="I5:K5"/>
    <mergeCell ref="L5:N5"/>
    <mergeCell ref="O5:Q5"/>
    <mergeCell ref="R5:T5"/>
    <mergeCell ref="A1:D1"/>
    <mergeCell ref="A2:T3"/>
    <mergeCell ref="A4:A6"/>
    <mergeCell ref="B4:B6"/>
    <mergeCell ref="C4:T4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zoomScaleSheetLayoutView="115" zoomScalePageLayoutView="0" workbookViewId="0" topLeftCell="A1">
      <selection activeCell="L1" sqref="L1"/>
    </sheetView>
  </sheetViews>
  <sheetFormatPr defaultColWidth="9.140625" defaultRowHeight="15"/>
  <cols>
    <col min="1" max="1" width="3.28125" style="0" customWidth="1"/>
    <col min="2" max="2" width="21.7109375" style="0" customWidth="1"/>
    <col min="3" max="3" width="6.7109375" style="0" customWidth="1"/>
    <col min="4" max="4" width="6.28125" style="0" customWidth="1"/>
    <col min="5" max="5" width="5.28125" style="0" customWidth="1"/>
    <col min="6" max="6" width="6.7109375" style="0" customWidth="1"/>
    <col min="7" max="7" width="5.140625" style="0" customWidth="1"/>
    <col min="8" max="8" width="5.421875" style="0" customWidth="1"/>
    <col min="9" max="9" width="4.57421875" style="0" customWidth="1"/>
    <col min="10" max="10" width="5.8515625" style="0" customWidth="1"/>
    <col min="11" max="11" width="4.28125" style="0" customWidth="1"/>
    <col min="12" max="12" width="4.7109375" style="0" customWidth="1"/>
    <col min="13" max="13" width="4.421875" style="0" customWidth="1"/>
    <col min="14" max="14" width="5.140625" style="0" customWidth="1"/>
    <col min="15" max="15" width="5.7109375" style="0" customWidth="1"/>
    <col min="16" max="17" width="5.28125" style="0" customWidth="1"/>
    <col min="18" max="18" width="5.8515625" style="0" customWidth="1"/>
    <col min="19" max="20" width="5.421875" style="0" customWidth="1"/>
    <col min="21" max="21" width="6.57421875" style="0" customWidth="1"/>
    <col min="22" max="22" width="6.28125" style="0" customWidth="1"/>
    <col min="23" max="23" width="6.00390625" style="0" customWidth="1"/>
    <col min="24" max="24" width="6.57421875" style="0" customWidth="1"/>
    <col min="25" max="25" width="5.00390625" style="0" customWidth="1"/>
    <col min="26" max="26" width="6.28125" style="0" customWidth="1"/>
  </cols>
  <sheetData>
    <row r="1" spans="1:4" s="150" customFormat="1" ht="15">
      <c r="A1" s="207" t="s">
        <v>99</v>
      </c>
      <c r="B1" s="207"/>
      <c r="C1" s="207"/>
      <c r="D1" s="207"/>
    </row>
    <row r="2" spans="1:26" ht="24" customHeight="1">
      <c r="A2" s="208" t="s">
        <v>184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ht="18" customHeight="1">
      <c r="A3" s="209" t="s">
        <v>12</v>
      </c>
      <c r="B3" s="209" t="s">
        <v>177</v>
      </c>
      <c r="C3" s="210" t="s">
        <v>0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</row>
    <row r="4" spans="1:26" ht="24.75" customHeight="1">
      <c r="A4" s="209"/>
      <c r="B4" s="209"/>
      <c r="C4" s="205" t="s">
        <v>5</v>
      </c>
      <c r="D4" s="205"/>
      <c r="E4" s="205"/>
      <c r="F4" s="205"/>
      <c r="G4" s="205" t="s">
        <v>6</v>
      </c>
      <c r="H4" s="205"/>
      <c r="I4" s="205"/>
      <c r="J4" s="205"/>
      <c r="K4" s="205" t="s">
        <v>7</v>
      </c>
      <c r="L4" s="205"/>
      <c r="M4" s="205"/>
      <c r="N4" s="205"/>
      <c r="O4" s="205" t="s">
        <v>8</v>
      </c>
      <c r="P4" s="205"/>
      <c r="Q4" s="205"/>
      <c r="R4" s="205"/>
      <c r="S4" s="205" t="s">
        <v>9</v>
      </c>
      <c r="T4" s="205"/>
      <c r="U4" s="205"/>
      <c r="V4" s="205"/>
      <c r="W4" s="205" t="s">
        <v>10</v>
      </c>
      <c r="X4" s="205"/>
      <c r="Y4" s="205"/>
      <c r="Z4" s="205"/>
    </row>
    <row r="5" spans="1:26" ht="66.75" customHeight="1">
      <c r="A5" s="209"/>
      <c r="B5" s="209"/>
      <c r="C5" s="182" t="s">
        <v>108</v>
      </c>
      <c r="D5" s="182" t="s">
        <v>109</v>
      </c>
      <c r="E5" s="182" t="s">
        <v>50</v>
      </c>
      <c r="F5" s="183" t="s">
        <v>51</v>
      </c>
      <c r="G5" s="182" t="s">
        <v>108</v>
      </c>
      <c r="H5" s="182" t="s">
        <v>109</v>
      </c>
      <c r="I5" s="182" t="s">
        <v>50</v>
      </c>
      <c r="J5" s="183" t="s">
        <v>51</v>
      </c>
      <c r="K5" s="182" t="s">
        <v>108</v>
      </c>
      <c r="L5" s="182" t="s">
        <v>109</v>
      </c>
      <c r="M5" s="182" t="s">
        <v>50</v>
      </c>
      <c r="N5" s="183" t="s">
        <v>51</v>
      </c>
      <c r="O5" s="182" t="s">
        <v>108</v>
      </c>
      <c r="P5" s="182" t="s">
        <v>109</v>
      </c>
      <c r="Q5" s="182" t="s">
        <v>50</v>
      </c>
      <c r="R5" s="183" t="s">
        <v>51</v>
      </c>
      <c r="S5" s="182" t="s">
        <v>108</v>
      </c>
      <c r="T5" s="182" t="s">
        <v>109</v>
      </c>
      <c r="U5" s="182" t="s">
        <v>50</v>
      </c>
      <c r="V5" s="183" t="s">
        <v>51</v>
      </c>
      <c r="W5" s="182" t="s">
        <v>108</v>
      </c>
      <c r="X5" s="182" t="s">
        <v>109</v>
      </c>
      <c r="Y5" s="182" t="s">
        <v>50</v>
      </c>
      <c r="Z5" s="183" t="s">
        <v>51</v>
      </c>
    </row>
    <row r="6" spans="1:26" ht="67.5">
      <c r="A6" s="174">
        <v>1</v>
      </c>
      <c r="B6" s="175" t="s">
        <v>110</v>
      </c>
      <c r="C6" s="293">
        <v>1152</v>
      </c>
      <c r="D6" s="293">
        <v>97131</v>
      </c>
      <c r="E6" s="293">
        <v>2546</v>
      </c>
      <c r="F6" s="293">
        <f aca="true" t="shared" si="0" ref="F6:F53">SUM(C6:E6)</f>
        <v>100829</v>
      </c>
      <c r="G6" s="293">
        <v>1</v>
      </c>
      <c r="H6" s="293">
        <v>130</v>
      </c>
      <c r="I6" s="293">
        <v>10</v>
      </c>
      <c r="J6" s="293">
        <f aca="true" t="shared" si="1" ref="J6:J53">SUM(G6:I6)</f>
        <v>141</v>
      </c>
      <c r="K6" s="293">
        <v>0</v>
      </c>
      <c r="L6" s="293">
        <v>0</v>
      </c>
      <c r="M6" s="293">
        <v>15</v>
      </c>
      <c r="N6" s="293">
        <f aca="true" t="shared" si="2" ref="N6:N53">SUM(K6:M6)</f>
        <v>15</v>
      </c>
      <c r="O6" s="293">
        <v>0</v>
      </c>
      <c r="P6" s="293">
        <v>5</v>
      </c>
      <c r="Q6" s="293">
        <v>17</v>
      </c>
      <c r="R6" s="293">
        <f aca="true" t="shared" si="3" ref="R6:R53">SUM(O6:Q6)</f>
        <v>22</v>
      </c>
      <c r="S6" s="293">
        <v>20</v>
      </c>
      <c r="T6" s="293">
        <v>1426</v>
      </c>
      <c r="U6" s="293">
        <v>6066</v>
      </c>
      <c r="V6" s="293">
        <f aca="true" t="shared" si="4" ref="V6:V53">SUM(S6:U6)</f>
        <v>7512</v>
      </c>
      <c r="W6" s="293">
        <v>666</v>
      </c>
      <c r="X6" s="293">
        <v>99944</v>
      </c>
      <c r="Y6" s="293">
        <v>133</v>
      </c>
      <c r="Z6" s="293">
        <f aca="true" t="shared" si="5" ref="Z6:Z53">SUM(W6:Y6)</f>
        <v>100743</v>
      </c>
    </row>
    <row r="7" spans="1:26" ht="22.5">
      <c r="A7" s="174">
        <v>2</v>
      </c>
      <c r="B7" s="175" t="s">
        <v>111</v>
      </c>
      <c r="C7" s="293">
        <v>653</v>
      </c>
      <c r="D7" s="293">
        <v>11622</v>
      </c>
      <c r="E7" s="293">
        <v>670</v>
      </c>
      <c r="F7" s="293">
        <f t="shared" si="0"/>
        <v>12945</v>
      </c>
      <c r="G7" s="293">
        <v>0</v>
      </c>
      <c r="H7" s="293">
        <v>0</v>
      </c>
      <c r="I7" s="293">
        <v>0</v>
      </c>
      <c r="J7" s="293">
        <f t="shared" si="1"/>
        <v>0</v>
      </c>
      <c r="K7" s="293">
        <v>0</v>
      </c>
      <c r="L7" s="293">
        <v>0</v>
      </c>
      <c r="M7" s="293">
        <v>0</v>
      </c>
      <c r="N7" s="293">
        <f t="shared" si="2"/>
        <v>0</v>
      </c>
      <c r="O7" s="293">
        <v>0</v>
      </c>
      <c r="P7" s="293">
        <v>0</v>
      </c>
      <c r="Q7" s="293">
        <v>0</v>
      </c>
      <c r="R7" s="293">
        <f t="shared" si="3"/>
        <v>0</v>
      </c>
      <c r="S7" s="293">
        <v>0</v>
      </c>
      <c r="T7" s="293">
        <v>38</v>
      </c>
      <c r="U7" s="293">
        <v>376</v>
      </c>
      <c r="V7" s="293">
        <f t="shared" si="4"/>
        <v>414</v>
      </c>
      <c r="W7" s="293">
        <v>593</v>
      </c>
      <c r="X7" s="293">
        <v>11592</v>
      </c>
      <c r="Y7" s="293">
        <v>3507</v>
      </c>
      <c r="Z7" s="293">
        <f t="shared" si="5"/>
        <v>15692</v>
      </c>
    </row>
    <row r="8" spans="1:26" ht="22.5">
      <c r="A8" s="174">
        <v>3</v>
      </c>
      <c r="B8" s="175" t="s">
        <v>112</v>
      </c>
      <c r="C8" s="293">
        <v>6313</v>
      </c>
      <c r="D8" s="293">
        <v>12133</v>
      </c>
      <c r="E8" s="293">
        <v>3360</v>
      </c>
      <c r="F8" s="293">
        <f t="shared" si="0"/>
        <v>21806</v>
      </c>
      <c r="G8" s="293">
        <v>1619</v>
      </c>
      <c r="H8" s="293">
        <v>72</v>
      </c>
      <c r="I8" s="293">
        <v>465</v>
      </c>
      <c r="J8" s="293">
        <f t="shared" si="1"/>
        <v>2156</v>
      </c>
      <c r="K8" s="293">
        <v>0</v>
      </c>
      <c r="L8" s="293">
        <v>6</v>
      </c>
      <c r="M8" s="293">
        <v>189</v>
      </c>
      <c r="N8" s="293">
        <f t="shared" si="2"/>
        <v>195</v>
      </c>
      <c r="O8" s="293">
        <v>0</v>
      </c>
      <c r="P8" s="293">
        <v>9</v>
      </c>
      <c r="Q8" s="293">
        <v>541</v>
      </c>
      <c r="R8" s="293">
        <f t="shared" si="3"/>
        <v>550</v>
      </c>
      <c r="S8" s="293">
        <v>436</v>
      </c>
      <c r="T8" s="293">
        <v>401</v>
      </c>
      <c r="U8" s="293">
        <v>2212</v>
      </c>
      <c r="V8" s="293">
        <f t="shared" si="4"/>
        <v>3049</v>
      </c>
      <c r="W8" s="293">
        <v>488</v>
      </c>
      <c r="X8" s="293">
        <v>7411</v>
      </c>
      <c r="Y8" s="293">
        <v>822</v>
      </c>
      <c r="Z8" s="293">
        <f t="shared" si="5"/>
        <v>8721</v>
      </c>
    </row>
    <row r="9" spans="1:26" ht="22.5">
      <c r="A9" s="174"/>
      <c r="B9" s="176" t="s">
        <v>113</v>
      </c>
      <c r="C9" s="293">
        <v>0</v>
      </c>
      <c r="D9" s="293">
        <v>2172</v>
      </c>
      <c r="E9" s="293">
        <v>1168</v>
      </c>
      <c r="F9" s="293">
        <f t="shared" si="0"/>
        <v>3340</v>
      </c>
      <c r="G9" s="293">
        <v>0</v>
      </c>
      <c r="H9" s="293">
        <v>1</v>
      </c>
      <c r="I9" s="293">
        <v>200</v>
      </c>
      <c r="J9" s="293">
        <f t="shared" si="1"/>
        <v>201</v>
      </c>
      <c r="K9" s="293">
        <v>0</v>
      </c>
      <c r="L9" s="293">
        <v>0</v>
      </c>
      <c r="M9" s="293">
        <v>0</v>
      </c>
      <c r="N9" s="293">
        <f t="shared" si="2"/>
        <v>0</v>
      </c>
      <c r="O9" s="293">
        <v>0</v>
      </c>
      <c r="P9" s="293">
        <v>0</v>
      </c>
      <c r="Q9" s="293">
        <v>0</v>
      </c>
      <c r="R9" s="293">
        <f t="shared" si="3"/>
        <v>0</v>
      </c>
      <c r="S9" s="293">
        <v>0</v>
      </c>
      <c r="T9" s="293">
        <v>276</v>
      </c>
      <c r="U9" s="293">
        <v>500</v>
      </c>
      <c r="V9" s="293">
        <f t="shared" si="4"/>
        <v>776</v>
      </c>
      <c r="W9" s="293">
        <v>0</v>
      </c>
      <c r="X9" s="293">
        <v>1451</v>
      </c>
      <c r="Y9" s="293">
        <v>294</v>
      </c>
      <c r="Z9" s="293">
        <f t="shared" si="5"/>
        <v>1745</v>
      </c>
    </row>
    <row r="10" spans="1:26" ht="22.5">
      <c r="A10" s="174">
        <v>4</v>
      </c>
      <c r="B10" s="175" t="s">
        <v>114</v>
      </c>
      <c r="C10" s="293">
        <v>87568</v>
      </c>
      <c r="D10" s="293">
        <v>8591</v>
      </c>
      <c r="E10" s="293">
        <v>7919</v>
      </c>
      <c r="F10" s="293">
        <f t="shared" si="0"/>
        <v>104078</v>
      </c>
      <c r="G10" s="293">
        <v>619</v>
      </c>
      <c r="H10" s="293">
        <v>1033</v>
      </c>
      <c r="I10" s="293">
        <v>108</v>
      </c>
      <c r="J10" s="293">
        <f t="shared" si="1"/>
        <v>1760</v>
      </c>
      <c r="K10" s="293">
        <v>19</v>
      </c>
      <c r="L10" s="293">
        <v>0</v>
      </c>
      <c r="M10" s="293">
        <v>0</v>
      </c>
      <c r="N10" s="293">
        <f t="shared" si="2"/>
        <v>19</v>
      </c>
      <c r="O10" s="293">
        <v>402</v>
      </c>
      <c r="P10" s="293">
        <v>112</v>
      </c>
      <c r="Q10" s="293">
        <v>99</v>
      </c>
      <c r="R10" s="293">
        <f t="shared" si="3"/>
        <v>613</v>
      </c>
      <c r="S10" s="293">
        <v>8670</v>
      </c>
      <c r="T10" s="293">
        <v>1268</v>
      </c>
      <c r="U10" s="293">
        <v>1654</v>
      </c>
      <c r="V10" s="293">
        <f t="shared" si="4"/>
        <v>11592</v>
      </c>
      <c r="W10" s="293">
        <v>3757</v>
      </c>
      <c r="X10" s="293">
        <v>2329</v>
      </c>
      <c r="Y10" s="293">
        <v>421</v>
      </c>
      <c r="Z10" s="293">
        <f t="shared" si="5"/>
        <v>6507</v>
      </c>
    </row>
    <row r="11" spans="1:26" ht="15">
      <c r="A11" s="174"/>
      <c r="B11" s="176" t="s">
        <v>115</v>
      </c>
      <c r="C11" s="293">
        <v>71599</v>
      </c>
      <c r="D11" s="293">
        <v>3219</v>
      </c>
      <c r="E11" s="293">
        <v>2552</v>
      </c>
      <c r="F11" s="293">
        <f t="shared" si="0"/>
        <v>77370</v>
      </c>
      <c r="G11" s="293">
        <v>294</v>
      </c>
      <c r="H11" s="293">
        <v>2</v>
      </c>
      <c r="I11" s="293">
        <v>38</v>
      </c>
      <c r="J11" s="293">
        <f t="shared" si="1"/>
        <v>334</v>
      </c>
      <c r="K11" s="293">
        <v>15</v>
      </c>
      <c r="L11" s="293">
        <v>0</v>
      </c>
      <c r="M11" s="293">
        <v>0</v>
      </c>
      <c r="N11" s="293">
        <f t="shared" si="2"/>
        <v>15</v>
      </c>
      <c r="O11" s="293">
        <v>315</v>
      </c>
      <c r="P11" s="293">
        <v>5</v>
      </c>
      <c r="Q11" s="293">
        <v>48</v>
      </c>
      <c r="R11" s="293">
        <f t="shared" si="3"/>
        <v>368</v>
      </c>
      <c r="S11" s="293">
        <v>8079</v>
      </c>
      <c r="T11" s="293">
        <v>12</v>
      </c>
      <c r="U11" s="293">
        <v>844</v>
      </c>
      <c r="V11" s="293">
        <f t="shared" si="4"/>
        <v>8935</v>
      </c>
      <c r="W11" s="293">
        <v>2742</v>
      </c>
      <c r="X11" s="293">
        <v>707</v>
      </c>
      <c r="Y11" s="293">
        <v>243</v>
      </c>
      <c r="Z11" s="293">
        <f t="shared" si="5"/>
        <v>3692</v>
      </c>
    </row>
    <row r="12" spans="1:26" ht="22.5">
      <c r="A12" s="174">
        <v>5</v>
      </c>
      <c r="B12" s="177" t="s">
        <v>116</v>
      </c>
      <c r="C12" s="293">
        <v>24017</v>
      </c>
      <c r="D12" s="293">
        <v>23226</v>
      </c>
      <c r="E12" s="293">
        <v>1319</v>
      </c>
      <c r="F12" s="293">
        <f t="shared" si="0"/>
        <v>48562</v>
      </c>
      <c r="G12" s="293">
        <v>10708</v>
      </c>
      <c r="H12" s="293">
        <v>87</v>
      </c>
      <c r="I12" s="293">
        <v>29</v>
      </c>
      <c r="J12" s="293">
        <f t="shared" si="1"/>
        <v>10824</v>
      </c>
      <c r="K12" s="293">
        <v>0</v>
      </c>
      <c r="L12" s="293">
        <v>0</v>
      </c>
      <c r="M12" s="293">
        <v>0</v>
      </c>
      <c r="N12" s="293">
        <f t="shared" si="2"/>
        <v>0</v>
      </c>
      <c r="O12" s="293">
        <v>2</v>
      </c>
      <c r="P12" s="293">
        <v>4</v>
      </c>
      <c r="Q12" s="293">
        <v>0</v>
      </c>
      <c r="R12" s="293">
        <f t="shared" si="3"/>
        <v>6</v>
      </c>
      <c r="S12" s="293">
        <v>367</v>
      </c>
      <c r="T12" s="293">
        <v>13935</v>
      </c>
      <c r="U12" s="293">
        <v>204</v>
      </c>
      <c r="V12" s="293">
        <f t="shared" si="4"/>
        <v>14506</v>
      </c>
      <c r="W12" s="293">
        <v>1116</v>
      </c>
      <c r="X12" s="293">
        <v>6457</v>
      </c>
      <c r="Y12" s="293">
        <v>293</v>
      </c>
      <c r="Z12" s="293">
        <f t="shared" si="5"/>
        <v>7866</v>
      </c>
    </row>
    <row r="13" spans="1:26" ht="15">
      <c r="A13" s="174"/>
      <c r="B13" s="178" t="s">
        <v>117</v>
      </c>
      <c r="C13" s="293">
        <v>13264</v>
      </c>
      <c r="D13" s="293">
        <v>23076</v>
      </c>
      <c r="E13" s="293">
        <v>745</v>
      </c>
      <c r="F13" s="293">
        <f t="shared" si="0"/>
        <v>37085</v>
      </c>
      <c r="G13" s="293">
        <v>19</v>
      </c>
      <c r="H13" s="293">
        <v>0</v>
      </c>
      <c r="I13" s="293">
        <v>0</v>
      </c>
      <c r="J13" s="293">
        <f t="shared" si="1"/>
        <v>19</v>
      </c>
      <c r="K13" s="293">
        <v>0</v>
      </c>
      <c r="L13" s="293">
        <v>0</v>
      </c>
      <c r="M13" s="293">
        <v>0</v>
      </c>
      <c r="N13" s="293">
        <f t="shared" si="2"/>
        <v>0</v>
      </c>
      <c r="O13" s="293">
        <v>0</v>
      </c>
      <c r="P13" s="293">
        <v>0</v>
      </c>
      <c r="Q13" s="293">
        <v>0</v>
      </c>
      <c r="R13" s="293">
        <f t="shared" si="3"/>
        <v>0</v>
      </c>
      <c r="S13" s="293">
        <v>312</v>
      </c>
      <c r="T13" s="293">
        <v>13784</v>
      </c>
      <c r="U13" s="293">
        <v>175</v>
      </c>
      <c r="V13" s="293">
        <f t="shared" si="4"/>
        <v>14271</v>
      </c>
      <c r="W13" s="293">
        <v>311</v>
      </c>
      <c r="X13" s="293">
        <v>6202</v>
      </c>
      <c r="Y13" s="293">
        <v>293</v>
      </c>
      <c r="Z13" s="293">
        <f t="shared" si="5"/>
        <v>6806</v>
      </c>
    </row>
    <row r="14" spans="1:26" ht="22.5">
      <c r="A14" s="174">
        <v>6</v>
      </c>
      <c r="B14" s="175" t="s">
        <v>118</v>
      </c>
      <c r="C14" s="293">
        <v>6070</v>
      </c>
      <c r="D14" s="293">
        <v>28971</v>
      </c>
      <c r="E14" s="293">
        <v>418</v>
      </c>
      <c r="F14" s="293">
        <f t="shared" si="0"/>
        <v>35459</v>
      </c>
      <c r="G14" s="293">
        <v>1774</v>
      </c>
      <c r="H14" s="293">
        <v>6520</v>
      </c>
      <c r="I14" s="293">
        <v>77</v>
      </c>
      <c r="J14" s="293">
        <f t="shared" si="1"/>
        <v>8371</v>
      </c>
      <c r="K14" s="293">
        <v>16</v>
      </c>
      <c r="L14" s="293">
        <v>4</v>
      </c>
      <c r="M14" s="293">
        <v>0</v>
      </c>
      <c r="N14" s="293">
        <f t="shared" si="2"/>
        <v>20</v>
      </c>
      <c r="O14" s="293">
        <v>1938</v>
      </c>
      <c r="P14" s="293">
        <v>5998</v>
      </c>
      <c r="Q14" s="293">
        <v>0</v>
      </c>
      <c r="R14" s="293">
        <f t="shared" si="3"/>
        <v>7936</v>
      </c>
      <c r="S14" s="293">
        <v>169</v>
      </c>
      <c r="T14" s="293">
        <v>302</v>
      </c>
      <c r="U14" s="293">
        <v>265</v>
      </c>
      <c r="V14" s="293">
        <f t="shared" si="4"/>
        <v>736</v>
      </c>
      <c r="W14" s="293">
        <v>8295</v>
      </c>
      <c r="X14" s="293">
        <v>23435</v>
      </c>
      <c r="Y14" s="293">
        <v>88</v>
      </c>
      <c r="Z14" s="293">
        <f>SUM(W14:Y14)</f>
        <v>31818</v>
      </c>
    </row>
    <row r="15" spans="1:26" ht="15">
      <c r="A15" s="174"/>
      <c r="B15" s="176" t="s">
        <v>119</v>
      </c>
      <c r="C15" s="293">
        <v>791</v>
      </c>
      <c r="D15" s="293">
        <v>530</v>
      </c>
      <c r="E15" s="293">
        <v>295</v>
      </c>
      <c r="F15" s="293">
        <f>SUM(C15:E15)</f>
        <v>1616</v>
      </c>
      <c r="G15" s="293">
        <v>30</v>
      </c>
      <c r="H15" s="293">
        <v>53</v>
      </c>
      <c r="I15" s="293">
        <v>11</v>
      </c>
      <c r="J15" s="293">
        <f t="shared" si="1"/>
        <v>94</v>
      </c>
      <c r="K15" s="293">
        <v>0</v>
      </c>
      <c r="L15" s="293">
        <v>0</v>
      </c>
      <c r="M15" s="293">
        <v>0</v>
      </c>
      <c r="N15" s="293">
        <f t="shared" si="2"/>
        <v>0</v>
      </c>
      <c r="O15" s="293">
        <v>0</v>
      </c>
      <c r="P15" s="293">
        <v>0</v>
      </c>
      <c r="Q15" s="293">
        <v>0</v>
      </c>
      <c r="R15" s="293">
        <f t="shared" si="3"/>
        <v>0</v>
      </c>
      <c r="S15" s="293">
        <v>110</v>
      </c>
      <c r="T15" s="293">
        <v>165</v>
      </c>
      <c r="U15" s="293">
        <v>262</v>
      </c>
      <c r="V15" s="293">
        <f>SUM(S15:U15)</f>
        <v>537</v>
      </c>
      <c r="W15" s="293">
        <v>215</v>
      </c>
      <c r="X15" s="293">
        <v>420</v>
      </c>
      <c r="Y15" s="293">
        <v>88</v>
      </c>
      <c r="Z15" s="293">
        <f>SUM(W15:Y15)</f>
        <v>723</v>
      </c>
    </row>
    <row r="16" spans="1:26" ht="22.5">
      <c r="A16" s="174">
        <v>7</v>
      </c>
      <c r="B16" s="121" t="s">
        <v>120</v>
      </c>
      <c r="C16" s="293">
        <v>1771</v>
      </c>
      <c r="D16" s="293">
        <v>5267</v>
      </c>
      <c r="E16" s="293">
        <v>6748</v>
      </c>
      <c r="F16" s="293">
        <f t="shared" si="0"/>
        <v>13786</v>
      </c>
      <c r="G16" s="293">
        <v>257</v>
      </c>
      <c r="H16" s="293">
        <v>75</v>
      </c>
      <c r="I16" s="294">
        <v>2104</v>
      </c>
      <c r="J16" s="293">
        <f t="shared" si="1"/>
        <v>2436</v>
      </c>
      <c r="K16" s="293">
        <v>0</v>
      </c>
      <c r="L16" s="293">
        <v>0</v>
      </c>
      <c r="M16" s="293">
        <v>0</v>
      </c>
      <c r="N16" s="293">
        <f t="shared" si="2"/>
        <v>0</v>
      </c>
      <c r="O16" s="293">
        <v>0</v>
      </c>
      <c r="P16" s="293">
        <v>0</v>
      </c>
      <c r="Q16" s="293">
        <v>518</v>
      </c>
      <c r="R16" s="293">
        <f t="shared" si="3"/>
        <v>518</v>
      </c>
      <c r="S16" s="293">
        <v>233</v>
      </c>
      <c r="T16" s="293">
        <v>71</v>
      </c>
      <c r="U16" s="293">
        <v>562</v>
      </c>
      <c r="V16" s="293">
        <f t="shared" si="4"/>
        <v>866</v>
      </c>
      <c r="W16" s="293">
        <v>7</v>
      </c>
      <c r="X16" s="293">
        <v>5069</v>
      </c>
      <c r="Y16" s="293">
        <v>8888</v>
      </c>
      <c r="Z16" s="293">
        <f t="shared" si="5"/>
        <v>13964</v>
      </c>
    </row>
    <row r="17" spans="1:26" ht="33.75">
      <c r="A17" s="174">
        <v>8</v>
      </c>
      <c r="B17" s="175" t="s">
        <v>122</v>
      </c>
      <c r="C17" s="293">
        <v>30271</v>
      </c>
      <c r="D17" s="293">
        <v>1643</v>
      </c>
      <c r="E17" s="293">
        <v>3884</v>
      </c>
      <c r="F17" s="293">
        <f t="shared" si="0"/>
        <v>35798</v>
      </c>
      <c r="G17" s="293">
        <v>4107</v>
      </c>
      <c r="H17" s="293">
        <v>91</v>
      </c>
      <c r="I17" s="294">
        <v>823</v>
      </c>
      <c r="J17" s="293">
        <f t="shared" si="1"/>
        <v>5021</v>
      </c>
      <c r="K17" s="293">
        <v>346</v>
      </c>
      <c r="L17" s="293">
        <v>0</v>
      </c>
      <c r="M17" s="293">
        <v>274</v>
      </c>
      <c r="N17" s="293">
        <f t="shared" si="2"/>
        <v>620</v>
      </c>
      <c r="O17" s="293">
        <v>1710</v>
      </c>
      <c r="P17" s="293">
        <v>15</v>
      </c>
      <c r="Q17" s="293">
        <v>576</v>
      </c>
      <c r="R17" s="293">
        <f t="shared" si="3"/>
        <v>2301</v>
      </c>
      <c r="S17" s="293">
        <v>4202</v>
      </c>
      <c r="T17" s="293">
        <v>134</v>
      </c>
      <c r="U17" s="293">
        <v>3420</v>
      </c>
      <c r="V17" s="293">
        <f t="shared" si="4"/>
        <v>7756</v>
      </c>
      <c r="W17" s="293">
        <v>6155</v>
      </c>
      <c r="X17" s="293">
        <v>1268</v>
      </c>
      <c r="Y17" s="293">
        <v>45</v>
      </c>
      <c r="Z17" s="293">
        <f t="shared" si="5"/>
        <v>7468</v>
      </c>
    </row>
    <row r="18" spans="1:26" ht="22.5">
      <c r="A18" s="174">
        <v>9</v>
      </c>
      <c r="B18" s="177" t="s">
        <v>123</v>
      </c>
      <c r="C18" s="293">
        <v>659</v>
      </c>
      <c r="D18" s="293">
        <v>165</v>
      </c>
      <c r="E18" s="293">
        <v>2201</v>
      </c>
      <c r="F18" s="293">
        <f t="shared" si="0"/>
        <v>3025</v>
      </c>
      <c r="G18" s="293">
        <v>1</v>
      </c>
      <c r="H18" s="293">
        <v>2</v>
      </c>
      <c r="I18" s="293">
        <v>9</v>
      </c>
      <c r="J18" s="293">
        <f t="shared" si="1"/>
        <v>12</v>
      </c>
      <c r="K18" s="293">
        <v>0</v>
      </c>
      <c r="L18" s="293">
        <v>0</v>
      </c>
      <c r="M18" s="293">
        <v>0</v>
      </c>
      <c r="N18" s="293">
        <f t="shared" si="2"/>
        <v>0</v>
      </c>
      <c r="O18" s="293">
        <v>0</v>
      </c>
      <c r="P18" s="293">
        <v>0</v>
      </c>
      <c r="Q18" s="293">
        <v>0</v>
      </c>
      <c r="R18" s="293">
        <f t="shared" si="3"/>
        <v>0</v>
      </c>
      <c r="S18" s="293">
        <v>10</v>
      </c>
      <c r="T18" s="293">
        <v>166</v>
      </c>
      <c r="U18" s="293">
        <v>1735</v>
      </c>
      <c r="V18" s="293">
        <f t="shared" si="4"/>
        <v>1911</v>
      </c>
      <c r="W18" s="293">
        <v>2</v>
      </c>
      <c r="X18" s="293">
        <v>4204</v>
      </c>
      <c r="Y18" s="293">
        <v>3997</v>
      </c>
      <c r="Z18" s="293">
        <f t="shared" si="5"/>
        <v>8203</v>
      </c>
    </row>
    <row r="19" spans="1:26" ht="22.5">
      <c r="A19" s="174">
        <v>10</v>
      </c>
      <c r="B19" s="175" t="s">
        <v>124</v>
      </c>
      <c r="C19" s="293">
        <v>97</v>
      </c>
      <c r="D19" s="293">
        <v>1686</v>
      </c>
      <c r="E19" s="293">
        <v>1258</v>
      </c>
      <c r="F19" s="293">
        <f t="shared" si="0"/>
        <v>3041</v>
      </c>
      <c r="G19" s="293">
        <v>0</v>
      </c>
      <c r="H19" s="293">
        <v>0</v>
      </c>
      <c r="I19" s="293">
        <v>16</v>
      </c>
      <c r="J19" s="293">
        <f t="shared" si="1"/>
        <v>16</v>
      </c>
      <c r="K19" s="293">
        <v>0</v>
      </c>
      <c r="L19" s="293">
        <v>0</v>
      </c>
      <c r="M19" s="293">
        <v>26</v>
      </c>
      <c r="N19" s="293">
        <f t="shared" si="2"/>
        <v>26</v>
      </c>
      <c r="O19" s="293">
        <v>0</v>
      </c>
      <c r="P19" s="293">
        <v>0</v>
      </c>
      <c r="Q19" s="293">
        <v>30</v>
      </c>
      <c r="R19" s="293">
        <f t="shared" si="3"/>
        <v>30</v>
      </c>
      <c r="S19" s="293">
        <v>135</v>
      </c>
      <c r="T19" s="293">
        <v>574</v>
      </c>
      <c r="U19" s="293">
        <v>2079</v>
      </c>
      <c r="V19" s="293">
        <f t="shared" si="4"/>
        <v>2788</v>
      </c>
      <c r="W19" s="293">
        <v>59</v>
      </c>
      <c r="X19" s="293">
        <v>623</v>
      </c>
      <c r="Y19" s="293">
        <v>580</v>
      </c>
      <c r="Z19" s="293">
        <f t="shared" si="5"/>
        <v>1262</v>
      </c>
    </row>
    <row r="20" spans="1:26" ht="22.5">
      <c r="A20" s="174">
        <v>11</v>
      </c>
      <c r="B20" s="175" t="s">
        <v>125</v>
      </c>
      <c r="C20" s="293">
        <v>83654</v>
      </c>
      <c r="D20" s="293">
        <v>67923</v>
      </c>
      <c r="E20" s="293">
        <v>5843</v>
      </c>
      <c r="F20" s="293">
        <f t="shared" si="0"/>
        <v>157420</v>
      </c>
      <c r="G20" s="293">
        <v>5800</v>
      </c>
      <c r="H20" s="293">
        <v>2092</v>
      </c>
      <c r="I20" s="293">
        <v>1291</v>
      </c>
      <c r="J20" s="293">
        <f t="shared" si="1"/>
        <v>9183</v>
      </c>
      <c r="K20" s="293">
        <v>4</v>
      </c>
      <c r="L20" s="293">
        <v>8</v>
      </c>
      <c r="M20" s="293">
        <v>302</v>
      </c>
      <c r="N20" s="293">
        <f t="shared" si="2"/>
        <v>314</v>
      </c>
      <c r="O20" s="293">
        <v>4502</v>
      </c>
      <c r="P20" s="293">
        <v>383</v>
      </c>
      <c r="Q20" s="293">
        <v>1313</v>
      </c>
      <c r="R20" s="293">
        <f t="shared" si="3"/>
        <v>6198</v>
      </c>
      <c r="S20" s="293">
        <v>2742</v>
      </c>
      <c r="T20" s="293">
        <v>419</v>
      </c>
      <c r="U20" s="293">
        <v>744</v>
      </c>
      <c r="V20" s="293">
        <f t="shared" si="4"/>
        <v>3905</v>
      </c>
      <c r="W20" s="293">
        <v>18570</v>
      </c>
      <c r="X20" s="293">
        <v>98176</v>
      </c>
      <c r="Y20" s="293">
        <v>4216</v>
      </c>
      <c r="Z20" s="293">
        <f t="shared" si="5"/>
        <v>120962</v>
      </c>
    </row>
    <row r="21" spans="1:26" ht="22.5">
      <c r="A21" s="174">
        <v>12</v>
      </c>
      <c r="B21" s="175" t="s">
        <v>126</v>
      </c>
      <c r="C21" s="293">
        <v>283</v>
      </c>
      <c r="D21" s="293">
        <v>29337</v>
      </c>
      <c r="E21" s="293">
        <v>186</v>
      </c>
      <c r="F21" s="293">
        <f t="shared" si="0"/>
        <v>29806</v>
      </c>
      <c r="G21" s="293">
        <v>0</v>
      </c>
      <c r="H21" s="293">
        <v>27</v>
      </c>
      <c r="I21" s="293">
        <v>2</v>
      </c>
      <c r="J21" s="293">
        <f t="shared" si="1"/>
        <v>29</v>
      </c>
      <c r="K21" s="293">
        <v>0</v>
      </c>
      <c r="L21" s="293">
        <v>15</v>
      </c>
      <c r="M21" s="293">
        <v>2</v>
      </c>
      <c r="N21" s="293">
        <f t="shared" si="2"/>
        <v>17</v>
      </c>
      <c r="O21" s="293">
        <v>0</v>
      </c>
      <c r="P21" s="293">
        <v>24</v>
      </c>
      <c r="Q21" s="293">
        <v>6</v>
      </c>
      <c r="R21" s="293">
        <f t="shared" si="3"/>
        <v>30</v>
      </c>
      <c r="S21" s="293">
        <v>1</v>
      </c>
      <c r="T21" s="293">
        <v>274</v>
      </c>
      <c r="U21" s="293">
        <v>179</v>
      </c>
      <c r="V21" s="293">
        <f t="shared" si="4"/>
        <v>454</v>
      </c>
      <c r="W21" s="293">
        <v>218</v>
      </c>
      <c r="X21" s="293">
        <v>7206</v>
      </c>
      <c r="Y21" s="293">
        <v>145</v>
      </c>
      <c r="Z21" s="293">
        <f t="shared" si="5"/>
        <v>7569</v>
      </c>
    </row>
    <row r="22" spans="1:26" ht="22.5">
      <c r="A22" s="174">
        <v>13</v>
      </c>
      <c r="B22" s="175" t="s">
        <v>127</v>
      </c>
      <c r="C22" s="293">
        <v>42554</v>
      </c>
      <c r="D22" s="293">
        <v>10259</v>
      </c>
      <c r="E22" s="293">
        <v>287</v>
      </c>
      <c r="F22" s="293">
        <f t="shared" si="0"/>
        <v>53100</v>
      </c>
      <c r="G22" s="293">
        <v>5875</v>
      </c>
      <c r="H22" s="293">
        <v>1887</v>
      </c>
      <c r="I22" s="295">
        <v>38</v>
      </c>
      <c r="J22" s="293">
        <f t="shared" si="1"/>
        <v>7800</v>
      </c>
      <c r="K22" s="294">
        <v>1253</v>
      </c>
      <c r="L22" s="293">
        <v>6</v>
      </c>
      <c r="M22" s="293">
        <v>1282</v>
      </c>
      <c r="N22" s="293">
        <f t="shared" si="2"/>
        <v>2541</v>
      </c>
      <c r="O22" s="293">
        <v>6538</v>
      </c>
      <c r="P22" s="293">
        <v>366</v>
      </c>
      <c r="Q22" s="293">
        <v>1427</v>
      </c>
      <c r="R22" s="293">
        <f t="shared" si="3"/>
        <v>8331</v>
      </c>
      <c r="S22" s="293">
        <v>5074</v>
      </c>
      <c r="T22" s="293">
        <v>5489</v>
      </c>
      <c r="U22" s="293">
        <v>2426</v>
      </c>
      <c r="V22" s="293">
        <f t="shared" si="4"/>
        <v>12989</v>
      </c>
      <c r="W22" s="293">
        <v>7570</v>
      </c>
      <c r="X22" s="293">
        <v>7474</v>
      </c>
      <c r="Y22" s="293">
        <v>23</v>
      </c>
      <c r="Z22" s="293">
        <f t="shared" si="5"/>
        <v>15067</v>
      </c>
    </row>
    <row r="23" spans="1:26" ht="22.5">
      <c r="A23" s="174">
        <v>14</v>
      </c>
      <c r="B23" s="175" t="s">
        <v>129</v>
      </c>
      <c r="C23" s="293">
        <v>102</v>
      </c>
      <c r="D23" s="293">
        <v>128</v>
      </c>
      <c r="E23" s="293">
        <v>471</v>
      </c>
      <c r="F23" s="293">
        <f t="shared" si="0"/>
        <v>701</v>
      </c>
      <c r="G23" s="293">
        <v>49</v>
      </c>
      <c r="H23" s="293">
        <v>12</v>
      </c>
      <c r="I23" s="293">
        <v>0</v>
      </c>
      <c r="J23" s="293">
        <f t="shared" si="1"/>
        <v>61</v>
      </c>
      <c r="K23" s="293">
        <v>0</v>
      </c>
      <c r="L23" s="293">
        <v>0</v>
      </c>
      <c r="M23" s="293">
        <v>0</v>
      </c>
      <c r="N23" s="293">
        <f t="shared" si="2"/>
        <v>0</v>
      </c>
      <c r="O23" s="293">
        <v>20</v>
      </c>
      <c r="P23" s="293">
        <v>4</v>
      </c>
      <c r="Q23" s="293">
        <v>0</v>
      </c>
      <c r="R23" s="293">
        <f t="shared" si="3"/>
        <v>24</v>
      </c>
      <c r="S23" s="293">
        <v>29</v>
      </c>
      <c r="T23" s="293">
        <v>60</v>
      </c>
      <c r="U23" s="293">
        <v>464</v>
      </c>
      <c r="V23" s="293">
        <f t="shared" si="4"/>
        <v>553</v>
      </c>
      <c r="W23" s="293">
        <v>330</v>
      </c>
      <c r="X23" s="293">
        <v>334</v>
      </c>
      <c r="Y23" s="293">
        <v>88</v>
      </c>
      <c r="Z23" s="293">
        <f t="shared" si="5"/>
        <v>752</v>
      </c>
    </row>
    <row r="24" spans="1:26" ht="22.5">
      <c r="A24" s="174">
        <v>15</v>
      </c>
      <c r="B24" s="175" t="s">
        <v>130</v>
      </c>
      <c r="C24" s="293">
        <v>4538</v>
      </c>
      <c r="D24" s="293">
        <v>8266</v>
      </c>
      <c r="E24" s="293">
        <v>2263</v>
      </c>
      <c r="F24" s="293">
        <f t="shared" si="0"/>
        <v>15067</v>
      </c>
      <c r="G24" s="293">
        <v>388</v>
      </c>
      <c r="H24" s="293">
        <v>796</v>
      </c>
      <c r="I24" s="295">
        <v>5</v>
      </c>
      <c r="J24" s="293">
        <f t="shared" si="1"/>
        <v>1189</v>
      </c>
      <c r="K24" s="293">
        <v>0</v>
      </c>
      <c r="L24" s="293">
        <v>0</v>
      </c>
      <c r="M24" s="293">
        <v>0</v>
      </c>
      <c r="N24" s="293">
        <f t="shared" si="2"/>
        <v>0</v>
      </c>
      <c r="O24" s="293">
        <v>8</v>
      </c>
      <c r="P24" s="293">
        <v>29</v>
      </c>
      <c r="Q24" s="293">
        <v>18</v>
      </c>
      <c r="R24" s="293">
        <f t="shared" si="3"/>
        <v>55</v>
      </c>
      <c r="S24" s="293">
        <v>909</v>
      </c>
      <c r="T24" s="293">
        <v>1270</v>
      </c>
      <c r="U24" s="293">
        <v>51750</v>
      </c>
      <c r="V24" s="293">
        <f t="shared" si="4"/>
        <v>53929</v>
      </c>
      <c r="W24" s="293">
        <v>6456</v>
      </c>
      <c r="X24" s="293">
        <v>9353</v>
      </c>
      <c r="Y24" s="293">
        <v>616</v>
      </c>
      <c r="Z24" s="293">
        <f t="shared" si="5"/>
        <v>16425</v>
      </c>
    </row>
    <row r="25" spans="1:26" ht="15">
      <c r="A25" s="174"/>
      <c r="B25" s="179" t="s">
        <v>169</v>
      </c>
      <c r="C25" s="293">
        <v>1825</v>
      </c>
      <c r="D25" s="293">
        <v>4177</v>
      </c>
      <c r="E25" s="293">
        <v>394</v>
      </c>
      <c r="F25" s="293">
        <f t="shared" si="0"/>
        <v>6396</v>
      </c>
      <c r="G25" s="293">
        <v>3</v>
      </c>
      <c r="H25" s="293">
        <v>592</v>
      </c>
      <c r="I25" s="295">
        <v>0</v>
      </c>
      <c r="J25" s="293">
        <f t="shared" si="1"/>
        <v>595</v>
      </c>
      <c r="K25" s="293">
        <v>0</v>
      </c>
      <c r="L25" s="293">
        <v>0</v>
      </c>
      <c r="M25" s="293">
        <v>0</v>
      </c>
      <c r="N25" s="293">
        <f t="shared" si="2"/>
        <v>0</v>
      </c>
      <c r="O25" s="293">
        <v>0</v>
      </c>
      <c r="P25" s="293">
        <v>0</v>
      </c>
      <c r="Q25" s="293">
        <v>0</v>
      </c>
      <c r="R25" s="293">
        <f t="shared" si="3"/>
        <v>0</v>
      </c>
      <c r="S25" s="293">
        <v>209</v>
      </c>
      <c r="T25" s="293">
        <v>760</v>
      </c>
      <c r="U25" s="293">
        <v>19461</v>
      </c>
      <c r="V25" s="293">
        <f t="shared" si="4"/>
        <v>20430</v>
      </c>
      <c r="W25" s="293">
        <v>4102</v>
      </c>
      <c r="X25" s="293">
        <v>5686</v>
      </c>
      <c r="Y25" s="293">
        <v>56</v>
      </c>
      <c r="Z25" s="293">
        <f t="shared" si="5"/>
        <v>9844</v>
      </c>
    </row>
    <row r="26" spans="1:26" ht="15">
      <c r="A26" s="174"/>
      <c r="B26" s="179" t="s">
        <v>170</v>
      </c>
      <c r="C26" s="293">
        <v>507</v>
      </c>
      <c r="D26" s="293">
        <v>2100</v>
      </c>
      <c r="E26" s="293">
        <v>420</v>
      </c>
      <c r="F26" s="293">
        <f t="shared" si="0"/>
        <v>3027</v>
      </c>
      <c r="G26" s="293">
        <v>9</v>
      </c>
      <c r="H26" s="293">
        <v>43</v>
      </c>
      <c r="I26" s="295">
        <v>3</v>
      </c>
      <c r="J26" s="293">
        <f t="shared" si="1"/>
        <v>55</v>
      </c>
      <c r="K26" s="293">
        <v>0</v>
      </c>
      <c r="L26" s="293">
        <v>0</v>
      </c>
      <c r="M26" s="293">
        <v>0</v>
      </c>
      <c r="N26" s="293">
        <f t="shared" si="2"/>
        <v>0</v>
      </c>
      <c r="O26" s="293">
        <v>0</v>
      </c>
      <c r="P26" s="293">
        <v>0</v>
      </c>
      <c r="Q26" s="293">
        <v>0</v>
      </c>
      <c r="R26" s="293">
        <f t="shared" si="3"/>
        <v>0</v>
      </c>
      <c r="S26" s="293">
        <v>83</v>
      </c>
      <c r="T26" s="293">
        <v>145</v>
      </c>
      <c r="U26" s="293">
        <v>951</v>
      </c>
      <c r="V26" s="293">
        <f t="shared" si="4"/>
        <v>1179</v>
      </c>
      <c r="W26" s="293">
        <v>331</v>
      </c>
      <c r="X26" s="293">
        <v>2263</v>
      </c>
      <c r="Y26" s="293">
        <v>279</v>
      </c>
      <c r="Z26" s="293">
        <f t="shared" si="5"/>
        <v>2873</v>
      </c>
    </row>
    <row r="27" spans="1:26" ht="33.75">
      <c r="A27" s="174">
        <v>16</v>
      </c>
      <c r="B27" s="175" t="s">
        <v>132</v>
      </c>
      <c r="C27" s="293">
        <v>5272</v>
      </c>
      <c r="D27" s="293">
        <v>4573</v>
      </c>
      <c r="E27" s="293">
        <v>2421</v>
      </c>
      <c r="F27" s="293">
        <f t="shared" si="0"/>
        <v>12266</v>
      </c>
      <c r="G27" s="293">
        <v>1756</v>
      </c>
      <c r="H27" s="293">
        <v>556</v>
      </c>
      <c r="I27" s="293">
        <v>0</v>
      </c>
      <c r="J27" s="293">
        <f t="shared" si="1"/>
        <v>2312</v>
      </c>
      <c r="K27" s="293">
        <v>0</v>
      </c>
      <c r="L27" s="293">
        <v>0</v>
      </c>
      <c r="M27" s="293">
        <v>8</v>
      </c>
      <c r="N27" s="293">
        <f t="shared" si="2"/>
        <v>8</v>
      </c>
      <c r="O27" s="293">
        <v>0</v>
      </c>
      <c r="P27" s="293">
        <v>1</v>
      </c>
      <c r="Q27" s="293">
        <v>0</v>
      </c>
      <c r="R27" s="293">
        <f t="shared" si="3"/>
        <v>1</v>
      </c>
      <c r="S27" s="293">
        <v>33</v>
      </c>
      <c r="T27" s="293">
        <v>681</v>
      </c>
      <c r="U27" s="293">
        <v>5137</v>
      </c>
      <c r="V27" s="293">
        <f t="shared" si="4"/>
        <v>5851</v>
      </c>
      <c r="W27" s="293">
        <v>1071</v>
      </c>
      <c r="X27" s="293">
        <v>3819</v>
      </c>
      <c r="Y27" s="293">
        <v>1480</v>
      </c>
      <c r="Z27" s="293">
        <f t="shared" si="5"/>
        <v>6370</v>
      </c>
    </row>
    <row r="28" spans="1:26" ht="15">
      <c r="A28" s="174"/>
      <c r="B28" s="176" t="s">
        <v>32</v>
      </c>
      <c r="C28" s="293">
        <v>128</v>
      </c>
      <c r="D28" s="293">
        <v>1140</v>
      </c>
      <c r="E28" s="293">
        <v>1350</v>
      </c>
      <c r="F28" s="293">
        <f t="shared" si="0"/>
        <v>2618</v>
      </c>
      <c r="G28" s="293">
        <v>34</v>
      </c>
      <c r="H28" s="293">
        <v>0</v>
      </c>
      <c r="I28" s="293">
        <v>0</v>
      </c>
      <c r="J28" s="293">
        <f t="shared" si="1"/>
        <v>34</v>
      </c>
      <c r="K28" s="293">
        <v>0</v>
      </c>
      <c r="L28" s="293">
        <v>0</v>
      </c>
      <c r="M28" s="293">
        <v>0</v>
      </c>
      <c r="N28" s="293">
        <f t="shared" si="2"/>
        <v>0</v>
      </c>
      <c r="O28" s="293">
        <v>0</v>
      </c>
      <c r="P28" s="293">
        <v>0</v>
      </c>
      <c r="Q28" s="293">
        <v>0</v>
      </c>
      <c r="R28" s="293">
        <f t="shared" si="3"/>
        <v>0</v>
      </c>
      <c r="S28" s="293">
        <v>4</v>
      </c>
      <c r="T28" s="293">
        <v>39</v>
      </c>
      <c r="U28" s="293">
        <v>3809</v>
      </c>
      <c r="V28" s="293">
        <f t="shared" si="4"/>
        <v>3852</v>
      </c>
      <c r="W28" s="293">
        <v>139</v>
      </c>
      <c r="X28" s="293">
        <v>694</v>
      </c>
      <c r="Y28" s="293">
        <v>1480</v>
      </c>
      <c r="Z28" s="293">
        <f t="shared" si="5"/>
        <v>2313</v>
      </c>
    </row>
    <row r="29" spans="1:26" ht="15">
      <c r="A29" s="174">
        <v>17</v>
      </c>
      <c r="B29" s="175" t="s">
        <v>133</v>
      </c>
      <c r="C29" s="293">
        <v>3988</v>
      </c>
      <c r="D29" s="293">
        <v>16222</v>
      </c>
      <c r="E29" s="293">
        <v>802</v>
      </c>
      <c r="F29" s="293">
        <f t="shared" si="0"/>
        <v>21012</v>
      </c>
      <c r="G29" s="293">
        <v>0</v>
      </c>
      <c r="H29" s="293">
        <v>3</v>
      </c>
      <c r="I29" s="295">
        <v>0</v>
      </c>
      <c r="J29" s="293">
        <f t="shared" si="1"/>
        <v>3</v>
      </c>
      <c r="K29" s="293">
        <v>0</v>
      </c>
      <c r="L29" s="293">
        <v>0</v>
      </c>
      <c r="M29" s="293">
        <v>0</v>
      </c>
      <c r="N29" s="293">
        <f t="shared" si="2"/>
        <v>0</v>
      </c>
      <c r="O29" s="293">
        <v>0</v>
      </c>
      <c r="P29" s="293">
        <v>0</v>
      </c>
      <c r="Q29" s="293">
        <v>0</v>
      </c>
      <c r="R29" s="293">
        <f t="shared" si="3"/>
        <v>0</v>
      </c>
      <c r="S29" s="293">
        <v>17</v>
      </c>
      <c r="T29" s="293">
        <v>111</v>
      </c>
      <c r="U29" s="293">
        <v>1604</v>
      </c>
      <c r="V29" s="293">
        <f t="shared" si="4"/>
        <v>1732</v>
      </c>
      <c r="W29" s="293">
        <v>1438</v>
      </c>
      <c r="X29" s="293">
        <v>14903</v>
      </c>
      <c r="Y29" s="293">
        <v>49</v>
      </c>
      <c r="Z29" s="293">
        <f t="shared" si="5"/>
        <v>16390</v>
      </c>
    </row>
    <row r="30" spans="1:26" ht="22.5">
      <c r="A30" s="174">
        <v>18</v>
      </c>
      <c r="B30" s="175" t="s">
        <v>134</v>
      </c>
      <c r="C30" s="293">
        <v>16320</v>
      </c>
      <c r="D30" s="293">
        <v>24386</v>
      </c>
      <c r="E30" s="293">
        <v>3438</v>
      </c>
      <c r="F30" s="293">
        <f t="shared" si="0"/>
        <v>44144</v>
      </c>
      <c r="G30" s="293">
        <v>450</v>
      </c>
      <c r="H30" s="293">
        <v>598</v>
      </c>
      <c r="I30" s="293">
        <v>0</v>
      </c>
      <c r="J30" s="293">
        <f t="shared" si="1"/>
        <v>1048</v>
      </c>
      <c r="K30" s="293">
        <v>0</v>
      </c>
      <c r="L30" s="293">
        <v>0</v>
      </c>
      <c r="M30" s="293">
        <v>0</v>
      </c>
      <c r="N30" s="293">
        <f t="shared" si="2"/>
        <v>0</v>
      </c>
      <c r="O30" s="293">
        <v>85</v>
      </c>
      <c r="P30" s="293">
        <v>119</v>
      </c>
      <c r="Q30" s="293">
        <v>0</v>
      </c>
      <c r="R30" s="293">
        <f t="shared" si="3"/>
        <v>204</v>
      </c>
      <c r="S30" s="293">
        <v>1124</v>
      </c>
      <c r="T30" s="293">
        <v>776</v>
      </c>
      <c r="U30" s="293">
        <v>310</v>
      </c>
      <c r="V30" s="293">
        <f t="shared" si="4"/>
        <v>2210</v>
      </c>
      <c r="W30" s="293">
        <v>3948</v>
      </c>
      <c r="X30" s="293">
        <v>21189</v>
      </c>
      <c r="Y30" s="296">
        <v>21335</v>
      </c>
      <c r="Z30" s="293">
        <f t="shared" si="5"/>
        <v>46472</v>
      </c>
    </row>
    <row r="31" spans="1:26" ht="22.5">
      <c r="A31" s="174">
        <v>19</v>
      </c>
      <c r="B31" s="175" t="s">
        <v>135</v>
      </c>
      <c r="C31" s="293">
        <v>9067</v>
      </c>
      <c r="D31" s="293">
        <v>56666</v>
      </c>
      <c r="E31" s="293">
        <v>1106</v>
      </c>
      <c r="F31" s="293">
        <f t="shared" si="0"/>
        <v>66839</v>
      </c>
      <c r="G31" s="293">
        <v>2072</v>
      </c>
      <c r="H31" s="293">
        <v>24544</v>
      </c>
      <c r="I31" s="293">
        <v>81</v>
      </c>
      <c r="J31" s="293">
        <f t="shared" si="1"/>
        <v>26697</v>
      </c>
      <c r="K31" s="293">
        <v>0</v>
      </c>
      <c r="L31" s="293">
        <v>0</v>
      </c>
      <c r="M31" s="293">
        <v>6</v>
      </c>
      <c r="N31" s="293">
        <f t="shared" si="2"/>
        <v>6</v>
      </c>
      <c r="O31" s="293">
        <v>375</v>
      </c>
      <c r="P31" s="293">
        <v>1</v>
      </c>
      <c r="Q31" s="293">
        <v>25</v>
      </c>
      <c r="R31" s="293">
        <f t="shared" si="3"/>
        <v>401</v>
      </c>
      <c r="S31" s="293">
        <v>9121</v>
      </c>
      <c r="T31" s="293">
        <v>3815</v>
      </c>
      <c r="U31" s="293">
        <v>11853</v>
      </c>
      <c r="V31" s="293">
        <f t="shared" si="4"/>
        <v>24789</v>
      </c>
      <c r="W31" s="293">
        <v>215</v>
      </c>
      <c r="X31" s="293">
        <v>30323</v>
      </c>
      <c r="Y31" s="293">
        <v>237</v>
      </c>
      <c r="Z31" s="293">
        <f t="shared" si="5"/>
        <v>30775</v>
      </c>
    </row>
    <row r="32" spans="1:26" ht="15">
      <c r="A32" s="174"/>
      <c r="B32" s="176" t="s">
        <v>36</v>
      </c>
      <c r="C32" s="293">
        <v>4146</v>
      </c>
      <c r="D32" s="293">
        <v>26039</v>
      </c>
      <c r="E32" s="293">
        <v>671</v>
      </c>
      <c r="F32" s="293">
        <f t="shared" si="0"/>
        <v>30856</v>
      </c>
      <c r="G32" s="293">
        <v>2072</v>
      </c>
      <c r="H32" s="293">
        <v>24540</v>
      </c>
      <c r="I32" s="293">
        <v>80</v>
      </c>
      <c r="J32" s="293">
        <f t="shared" si="1"/>
        <v>26692</v>
      </c>
      <c r="K32" s="293">
        <v>0</v>
      </c>
      <c r="L32" s="293">
        <v>0</v>
      </c>
      <c r="M32" s="293">
        <v>0</v>
      </c>
      <c r="N32" s="293">
        <f t="shared" si="2"/>
        <v>0</v>
      </c>
      <c r="O32" s="293">
        <v>129</v>
      </c>
      <c r="P32" s="293">
        <v>0</v>
      </c>
      <c r="Q32" s="293">
        <v>1</v>
      </c>
      <c r="R32" s="293">
        <f t="shared" si="3"/>
        <v>130</v>
      </c>
      <c r="S32" s="293">
        <v>172</v>
      </c>
      <c r="T32" s="293">
        <v>3563</v>
      </c>
      <c r="U32" s="293">
        <v>6203</v>
      </c>
      <c r="V32" s="293">
        <f t="shared" si="4"/>
        <v>9938</v>
      </c>
      <c r="W32" s="293">
        <v>98</v>
      </c>
      <c r="X32" s="293">
        <v>44</v>
      </c>
      <c r="Y32" s="293">
        <v>0</v>
      </c>
      <c r="Z32" s="293">
        <f t="shared" si="5"/>
        <v>142</v>
      </c>
    </row>
    <row r="33" spans="1:26" ht="22.5">
      <c r="A33" s="174">
        <v>20</v>
      </c>
      <c r="B33" s="175" t="s">
        <v>136</v>
      </c>
      <c r="C33" s="293">
        <v>3990</v>
      </c>
      <c r="D33" s="293">
        <v>1349</v>
      </c>
      <c r="E33" s="293">
        <v>14</v>
      </c>
      <c r="F33" s="293">
        <f t="shared" si="0"/>
        <v>5353</v>
      </c>
      <c r="G33" s="293">
        <v>866</v>
      </c>
      <c r="H33" s="293">
        <v>0</v>
      </c>
      <c r="I33" s="293">
        <v>0</v>
      </c>
      <c r="J33" s="293">
        <f t="shared" si="1"/>
        <v>866</v>
      </c>
      <c r="K33" s="293">
        <v>0</v>
      </c>
      <c r="L33" s="293">
        <v>0</v>
      </c>
      <c r="M33" s="293">
        <v>0</v>
      </c>
      <c r="N33" s="293">
        <f t="shared" si="2"/>
        <v>0</v>
      </c>
      <c r="O33" s="293">
        <v>0</v>
      </c>
      <c r="P33" s="293">
        <v>0</v>
      </c>
      <c r="Q33" s="293">
        <v>0</v>
      </c>
      <c r="R33" s="293">
        <f t="shared" si="3"/>
        <v>0</v>
      </c>
      <c r="S33" s="293">
        <v>562</v>
      </c>
      <c r="T33" s="293">
        <v>125</v>
      </c>
      <c r="U33" s="293">
        <v>0</v>
      </c>
      <c r="V33" s="293">
        <f t="shared" si="4"/>
        <v>687</v>
      </c>
      <c r="W33" s="293">
        <v>9</v>
      </c>
      <c r="X33" s="293">
        <v>1653</v>
      </c>
      <c r="Y33" s="293">
        <v>63</v>
      </c>
      <c r="Z33" s="293">
        <f t="shared" si="5"/>
        <v>1725</v>
      </c>
    </row>
    <row r="34" spans="1:26" ht="22.5">
      <c r="A34" s="174">
        <v>21</v>
      </c>
      <c r="B34" s="175" t="s">
        <v>137</v>
      </c>
      <c r="C34" s="293">
        <v>2112</v>
      </c>
      <c r="D34" s="293">
        <v>95628</v>
      </c>
      <c r="E34" s="294">
        <v>19087</v>
      </c>
      <c r="F34" s="293">
        <f t="shared" si="0"/>
        <v>116827</v>
      </c>
      <c r="G34" s="293">
        <v>2717</v>
      </c>
      <c r="H34" s="293">
        <v>2798</v>
      </c>
      <c r="I34" s="295">
        <v>753</v>
      </c>
      <c r="J34" s="293">
        <f t="shared" si="1"/>
        <v>6268</v>
      </c>
      <c r="K34" s="293">
        <v>2</v>
      </c>
      <c r="L34" s="293">
        <v>91</v>
      </c>
      <c r="M34" s="293">
        <v>371</v>
      </c>
      <c r="N34" s="293">
        <f t="shared" si="2"/>
        <v>464</v>
      </c>
      <c r="O34" s="293">
        <v>800</v>
      </c>
      <c r="P34" s="293">
        <v>355</v>
      </c>
      <c r="Q34" s="293">
        <v>608</v>
      </c>
      <c r="R34" s="293">
        <f t="shared" si="3"/>
        <v>1763</v>
      </c>
      <c r="S34" s="293">
        <v>151</v>
      </c>
      <c r="T34" s="293">
        <v>359</v>
      </c>
      <c r="U34" s="293">
        <v>222</v>
      </c>
      <c r="V34" s="293">
        <f t="shared" si="4"/>
        <v>732</v>
      </c>
      <c r="W34" s="293">
        <v>3418</v>
      </c>
      <c r="X34" s="294">
        <v>194183</v>
      </c>
      <c r="Y34" s="293">
        <v>9599</v>
      </c>
      <c r="Z34" s="293">
        <f t="shared" si="5"/>
        <v>207200</v>
      </c>
    </row>
    <row r="35" spans="1:26" ht="22.5">
      <c r="A35" s="174">
        <v>22</v>
      </c>
      <c r="B35" s="175" t="s">
        <v>138</v>
      </c>
      <c r="C35" s="293">
        <v>7062</v>
      </c>
      <c r="D35" s="293">
        <v>71600</v>
      </c>
      <c r="E35" s="293">
        <v>51</v>
      </c>
      <c r="F35" s="293">
        <f t="shared" si="0"/>
        <v>78713</v>
      </c>
      <c r="G35" s="293">
        <v>335</v>
      </c>
      <c r="H35" s="293">
        <v>192</v>
      </c>
      <c r="I35" s="293">
        <v>0</v>
      </c>
      <c r="J35" s="293">
        <f t="shared" si="1"/>
        <v>527</v>
      </c>
      <c r="K35" s="293">
        <v>0</v>
      </c>
      <c r="L35" s="293">
        <v>0</v>
      </c>
      <c r="M35" s="293">
        <v>25</v>
      </c>
      <c r="N35" s="293">
        <f t="shared" si="2"/>
        <v>25</v>
      </c>
      <c r="O35" s="293">
        <v>0</v>
      </c>
      <c r="P35" s="293">
        <v>52</v>
      </c>
      <c r="Q35" s="293">
        <v>54</v>
      </c>
      <c r="R35" s="293">
        <f t="shared" si="3"/>
        <v>106</v>
      </c>
      <c r="S35" s="293">
        <v>1635</v>
      </c>
      <c r="T35" s="293">
        <v>14936</v>
      </c>
      <c r="U35" s="293">
        <v>47</v>
      </c>
      <c r="V35" s="293">
        <f t="shared" si="4"/>
        <v>16618</v>
      </c>
      <c r="W35" s="293">
        <v>1259</v>
      </c>
      <c r="X35" s="293">
        <v>39620</v>
      </c>
      <c r="Y35" s="293">
        <v>527</v>
      </c>
      <c r="Z35" s="293">
        <f t="shared" si="5"/>
        <v>41406</v>
      </c>
    </row>
    <row r="36" spans="1:26" ht="22.5">
      <c r="A36" s="174">
        <v>23</v>
      </c>
      <c r="B36" s="175" t="s">
        <v>139</v>
      </c>
      <c r="C36" s="293">
        <v>10075</v>
      </c>
      <c r="D36" s="293">
        <v>37262</v>
      </c>
      <c r="E36" s="293">
        <v>615</v>
      </c>
      <c r="F36" s="293">
        <f t="shared" si="0"/>
        <v>47952</v>
      </c>
      <c r="G36" s="293">
        <v>6208</v>
      </c>
      <c r="H36" s="293">
        <v>23022</v>
      </c>
      <c r="I36" s="293">
        <v>167</v>
      </c>
      <c r="J36" s="293">
        <f t="shared" si="1"/>
        <v>29397</v>
      </c>
      <c r="K36" s="293">
        <v>0</v>
      </c>
      <c r="L36" s="293">
        <v>0</v>
      </c>
      <c r="M36" s="293">
        <v>90</v>
      </c>
      <c r="N36" s="293">
        <f t="shared" si="2"/>
        <v>90</v>
      </c>
      <c r="O36" s="293">
        <v>26</v>
      </c>
      <c r="P36" s="293">
        <v>43</v>
      </c>
      <c r="Q36" s="293">
        <v>145</v>
      </c>
      <c r="R36" s="293">
        <f t="shared" si="3"/>
        <v>214</v>
      </c>
      <c r="S36" s="293">
        <v>583</v>
      </c>
      <c r="T36" s="293">
        <v>690</v>
      </c>
      <c r="U36" s="293">
        <v>222</v>
      </c>
      <c r="V36" s="293">
        <f t="shared" si="4"/>
        <v>1495</v>
      </c>
      <c r="W36" s="293">
        <v>1577</v>
      </c>
      <c r="X36" s="293">
        <v>33142</v>
      </c>
      <c r="Y36" s="293">
        <v>581</v>
      </c>
      <c r="Z36" s="293">
        <f t="shared" si="5"/>
        <v>35300</v>
      </c>
    </row>
    <row r="37" spans="1:26" ht="22.5">
      <c r="A37" s="174">
        <v>24</v>
      </c>
      <c r="B37" s="175" t="s">
        <v>140</v>
      </c>
      <c r="C37" s="293">
        <v>2538</v>
      </c>
      <c r="D37" s="293">
        <v>698</v>
      </c>
      <c r="E37" s="293">
        <v>0</v>
      </c>
      <c r="F37" s="293">
        <f>SUM(C37:E37)</f>
        <v>3236</v>
      </c>
      <c r="G37" s="293">
        <v>0</v>
      </c>
      <c r="H37" s="293">
        <v>0</v>
      </c>
      <c r="I37" s="293">
        <v>0</v>
      </c>
      <c r="J37" s="293">
        <f t="shared" si="1"/>
        <v>0</v>
      </c>
      <c r="K37" s="293">
        <v>0</v>
      </c>
      <c r="L37" s="293">
        <v>0</v>
      </c>
      <c r="M37" s="293">
        <v>0</v>
      </c>
      <c r="N37" s="293">
        <f t="shared" si="2"/>
        <v>0</v>
      </c>
      <c r="O37" s="293">
        <v>29</v>
      </c>
      <c r="P37" s="293">
        <v>33</v>
      </c>
      <c r="Q37" s="293">
        <v>0</v>
      </c>
      <c r="R37" s="293">
        <f t="shared" si="3"/>
        <v>62</v>
      </c>
      <c r="S37" s="293">
        <v>608</v>
      </c>
      <c r="T37" s="293">
        <v>243</v>
      </c>
      <c r="U37" s="293">
        <v>0</v>
      </c>
      <c r="V37" s="293">
        <f t="shared" si="4"/>
        <v>851</v>
      </c>
      <c r="W37" s="293">
        <v>34</v>
      </c>
      <c r="X37" s="293">
        <v>429</v>
      </c>
      <c r="Y37" s="293">
        <v>0</v>
      </c>
      <c r="Z37" s="293">
        <f t="shared" si="5"/>
        <v>463</v>
      </c>
    </row>
    <row r="38" spans="1:26" ht="22.5">
      <c r="A38" s="174">
        <v>25</v>
      </c>
      <c r="B38" s="175" t="s">
        <v>141</v>
      </c>
      <c r="C38" s="293">
        <v>10846</v>
      </c>
      <c r="D38" s="293">
        <v>4248</v>
      </c>
      <c r="E38" s="293">
        <v>1171</v>
      </c>
      <c r="F38" s="293">
        <f>SUM(C38:E38)</f>
        <v>16265</v>
      </c>
      <c r="G38" s="293">
        <v>3861</v>
      </c>
      <c r="H38" s="293">
        <v>571</v>
      </c>
      <c r="I38" s="293">
        <v>6</v>
      </c>
      <c r="J38" s="293">
        <f t="shared" si="1"/>
        <v>4438</v>
      </c>
      <c r="K38" s="293">
        <v>17</v>
      </c>
      <c r="L38" s="293">
        <v>0</v>
      </c>
      <c r="M38" s="293">
        <v>0</v>
      </c>
      <c r="N38" s="293">
        <f t="shared" si="2"/>
        <v>17</v>
      </c>
      <c r="O38" s="293">
        <v>17</v>
      </c>
      <c r="P38" s="293">
        <v>0</v>
      </c>
      <c r="Q38" s="293">
        <v>0</v>
      </c>
      <c r="R38" s="293">
        <f t="shared" si="3"/>
        <v>17</v>
      </c>
      <c r="S38" s="293">
        <v>487</v>
      </c>
      <c r="T38" s="293">
        <v>611</v>
      </c>
      <c r="U38" s="293">
        <v>5364</v>
      </c>
      <c r="V38" s="293">
        <f t="shared" si="4"/>
        <v>6462</v>
      </c>
      <c r="W38" s="293">
        <v>1056</v>
      </c>
      <c r="X38" s="293">
        <v>3013</v>
      </c>
      <c r="Y38" s="293">
        <v>285</v>
      </c>
      <c r="Z38" s="293">
        <f t="shared" si="5"/>
        <v>4354</v>
      </c>
    </row>
    <row r="39" spans="1:26" ht="33.75">
      <c r="A39" s="174">
        <v>26</v>
      </c>
      <c r="B39" s="175" t="s">
        <v>142</v>
      </c>
      <c r="C39" s="293">
        <v>1229</v>
      </c>
      <c r="D39" s="293">
        <v>25431</v>
      </c>
      <c r="E39" s="293">
        <v>3201</v>
      </c>
      <c r="F39" s="293">
        <f t="shared" si="0"/>
        <v>29861</v>
      </c>
      <c r="G39" s="293">
        <v>416</v>
      </c>
      <c r="H39" s="293">
        <v>282</v>
      </c>
      <c r="I39" s="295">
        <v>738</v>
      </c>
      <c r="J39" s="293">
        <f t="shared" si="1"/>
        <v>1436</v>
      </c>
      <c r="K39" s="293">
        <v>12</v>
      </c>
      <c r="L39" s="293">
        <v>0</v>
      </c>
      <c r="M39" s="293">
        <v>288</v>
      </c>
      <c r="N39" s="293">
        <f t="shared" si="2"/>
        <v>300</v>
      </c>
      <c r="O39" s="293">
        <v>12</v>
      </c>
      <c r="P39" s="293">
        <v>0</v>
      </c>
      <c r="Q39" s="293">
        <v>317</v>
      </c>
      <c r="R39" s="293">
        <f t="shared" si="3"/>
        <v>329</v>
      </c>
      <c r="S39" s="293">
        <v>35</v>
      </c>
      <c r="T39" s="293">
        <v>123</v>
      </c>
      <c r="U39" s="293">
        <v>581</v>
      </c>
      <c r="V39" s="293">
        <f t="shared" si="4"/>
        <v>739</v>
      </c>
      <c r="W39" s="293">
        <v>659</v>
      </c>
      <c r="X39" s="293">
        <v>24523</v>
      </c>
      <c r="Y39" s="293">
        <v>1263</v>
      </c>
      <c r="Z39" s="293">
        <f t="shared" si="5"/>
        <v>26445</v>
      </c>
    </row>
    <row r="40" spans="1:26" ht="22.5">
      <c r="A40" s="174">
        <v>27</v>
      </c>
      <c r="B40" s="175" t="s">
        <v>143</v>
      </c>
      <c r="C40" s="293">
        <v>8576</v>
      </c>
      <c r="D40" s="293">
        <v>21572</v>
      </c>
      <c r="E40" s="293">
        <v>4897</v>
      </c>
      <c r="F40" s="293">
        <f t="shared" si="0"/>
        <v>35045</v>
      </c>
      <c r="G40" s="293">
        <v>4419</v>
      </c>
      <c r="H40" s="293">
        <v>1219</v>
      </c>
      <c r="I40" s="293">
        <v>40</v>
      </c>
      <c r="J40" s="293">
        <f t="shared" si="1"/>
        <v>5678</v>
      </c>
      <c r="K40" s="293">
        <v>0</v>
      </c>
      <c r="L40" s="293">
        <v>0</v>
      </c>
      <c r="M40" s="293">
        <v>0</v>
      </c>
      <c r="N40" s="293">
        <f t="shared" si="2"/>
        <v>0</v>
      </c>
      <c r="O40" s="293">
        <v>3</v>
      </c>
      <c r="P40" s="293">
        <v>22</v>
      </c>
      <c r="Q40" s="293">
        <v>38</v>
      </c>
      <c r="R40" s="293">
        <f t="shared" si="3"/>
        <v>63</v>
      </c>
      <c r="S40" s="293">
        <v>881</v>
      </c>
      <c r="T40" s="293">
        <v>1787</v>
      </c>
      <c r="U40" s="293">
        <v>8145</v>
      </c>
      <c r="V40" s="293">
        <f t="shared" si="4"/>
        <v>10813</v>
      </c>
      <c r="W40" s="293">
        <v>3015</v>
      </c>
      <c r="X40" s="293">
        <v>15998</v>
      </c>
      <c r="Y40" s="293">
        <v>920</v>
      </c>
      <c r="Z40" s="293">
        <f t="shared" si="5"/>
        <v>19933</v>
      </c>
    </row>
    <row r="41" spans="1:26" ht="15">
      <c r="A41" s="174"/>
      <c r="B41" s="176" t="s">
        <v>144</v>
      </c>
      <c r="C41" s="293">
        <v>779</v>
      </c>
      <c r="D41" s="293">
        <v>3154</v>
      </c>
      <c r="E41" s="293">
        <v>2253</v>
      </c>
      <c r="F41" s="293">
        <f t="shared" si="0"/>
        <v>6186</v>
      </c>
      <c r="G41" s="293">
        <v>53</v>
      </c>
      <c r="H41" s="293">
        <v>61</v>
      </c>
      <c r="I41" s="293">
        <v>0</v>
      </c>
      <c r="J41" s="293">
        <f t="shared" si="1"/>
        <v>114</v>
      </c>
      <c r="K41" s="293">
        <v>0</v>
      </c>
      <c r="L41" s="293">
        <v>0</v>
      </c>
      <c r="M41" s="293">
        <v>0</v>
      </c>
      <c r="N41" s="293">
        <f t="shared" si="2"/>
        <v>0</v>
      </c>
      <c r="O41" s="293">
        <v>0</v>
      </c>
      <c r="P41" s="293">
        <v>0</v>
      </c>
      <c r="Q41" s="293">
        <v>0</v>
      </c>
      <c r="R41" s="293">
        <f t="shared" si="3"/>
        <v>0</v>
      </c>
      <c r="S41" s="293">
        <v>166</v>
      </c>
      <c r="T41" s="293">
        <v>255</v>
      </c>
      <c r="U41" s="293">
        <v>40</v>
      </c>
      <c r="V41" s="293">
        <f t="shared" si="4"/>
        <v>461</v>
      </c>
      <c r="W41" s="293">
        <v>412</v>
      </c>
      <c r="X41" s="293">
        <v>2376</v>
      </c>
      <c r="Y41" s="293">
        <v>136</v>
      </c>
      <c r="Z41" s="293">
        <f t="shared" si="5"/>
        <v>2924</v>
      </c>
    </row>
    <row r="42" spans="1:26" ht="15">
      <c r="A42" s="174"/>
      <c r="B42" s="176" t="s">
        <v>145</v>
      </c>
      <c r="C42" s="293">
        <v>51</v>
      </c>
      <c r="D42" s="293">
        <v>1583</v>
      </c>
      <c r="E42" s="293">
        <v>398</v>
      </c>
      <c r="F42" s="293">
        <f t="shared" si="0"/>
        <v>2032</v>
      </c>
      <c r="G42" s="293">
        <v>5</v>
      </c>
      <c r="H42" s="293">
        <v>171</v>
      </c>
      <c r="I42" s="293">
        <v>0</v>
      </c>
      <c r="J42" s="293">
        <f t="shared" si="1"/>
        <v>176</v>
      </c>
      <c r="K42" s="293">
        <v>0</v>
      </c>
      <c r="L42" s="293">
        <v>0</v>
      </c>
      <c r="M42" s="293">
        <v>0</v>
      </c>
      <c r="N42" s="293">
        <f t="shared" si="2"/>
        <v>0</v>
      </c>
      <c r="O42" s="293">
        <v>0</v>
      </c>
      <c r="P42" s="293">
        <v>0</v>
      </c>
      <c r="Q42" s="293">
        <v>0</v>
      </c>
      <c r="R42" s="293">
        <f t="shared" si="3"/>
        <v>0</v>
      </c>
      <c r="S42" s="293">
        <v>15</v>
      </c>
      <c r="T42" s="293">
        <v>132</v>
      </c>
      <c r="U42" s="293">
        <v>19</v>
      </c>
      <c r="V42" s="293">
        <f t="shared" si="4"/>
        <v>166</v>
      </c>
      <c r="W42" s="293">
        <v>30</v>
      </c>
      <c r="X42" s="293">
        <v>944</v>
      </c>
      <c r="Y42" s="293">
        <v>88</v>
      </c>
      <c r="Z42" s="293">
        <f t="shared" si="5"/>
        <v>1062</v>
      </c>
    </row>
    <row r="43" spans="1:26" ht="15">
      <c r="A43" s="174"/>
      <c r="B43" s="176" t="s">
        <v>146</v>
      </c>
      <c r="C43" s="293">
        <v>617</v>
      </c>
      <c r="D43" s="293">
        <v>3534</v>
      </c>
      <c r="E43" s="293">
        <v>581</v>
      </c>
      <c r="F43" s="293">
        <f t="shared" si="0"/>
        <v>4732</v>
      </c>
      <c r="G43" s="293">
        <v>11</v>
      </c>
      <c r="H43" s="293">
        <v>305</v>
      </c>
      <c r="I43" s="293">
        <v>20</v>
      </c>
      <c r="J43" s="293">
        <f t="shared" si="1"/>
        <v>336</v>
      </c>
      <c r="K43" s="293">
        <v>0</v>
      </c>
      <c r="L43" s="293">
        <v>0</v>
      </c>
      <c r="M43" s="293">
        <v>0</v>
      </c>
      <c r="N43" s="293">
        <f t="shared" si="2"/>
        <v>0</v>
      </c>
      <c r="O43" s="293">
        <v>0</v>
      </c>
      <c r="P43" s="293">
        <v>0</v>
      </c>
      <c r="Q43" s="293">
        <v>19</v>
      </c>
      <c r="R43" s="293">
        <f t="shared" si="3"/>
        <v>19</v>
      </c>
      <c r="S43" s="293">
        <v>44</v>
      </c>
      <c r="T43" s="293">
        <v>860</v>
      </c>
      <c r="U43" s="293">
        <v>7029</v>
      </c>
      <c r="V43" s="293">
        <f t="shared" si="4"/>
        <v>7933</v>
      </c>
      <c r="W43" s="293">
        <v>195</v>
      </c>
      <c r="X43" s="293">
        <v>578</v>
      </c>
      <c r="Y43" s="293">
        <v>43</v>
      </c>
      <c r="Z43" s="293">
        <f t="shared" si="5"/>
        <v>816</v>
      </c>
    </row>
    <row r="44" spans="1:26" ht="22.5">
      <c r="A44" s="174">
        <v>28</v>
      </c>
      <c r="B44" s="175" t="s">
        <v>147</v>
      </c>
      <c r="C44" s="293">
        <v>20600</v>
      </c>
      <c r="D44" s="293">
        <v>23924</v>
      </c>
      <c r="E44" s="293">
        <v>498</v>
      </c>
      <c r="F44" s="293">
        <f t="shared" si="0"/>
        <v>45022</v>
      </c>
      <c r="G44" s="293">
        <v>476</v>
      </c>
      <c r="H44" s="293">
        <v>19</v>
      </c>
      <c r="I44" s="293">
        <v>27</v>
      </c>
      <c r="J44" s="293">
        <f t="shared" si="1"/>
        <v>522</v>
      </c>
      <c r="K44" s="293">
        <v>0</v>
      </c>
      <c r="L44" s="293">
        <v>0</v>
      </c>
      <c r="M44" s="293">
        <v>0</v>
      </c>
      <c r="N44" s="293">
        <f t="shared" si="2"/>
        <v>0</v>
      </c>
      <c r="O44" s="293">
        <v>0</v>
      </c>
      <c r="P44" s="293">
        <v>8</v>
      </c>
      <c r="Q44" s="293">
        <v>23</v>
      </c>
      <c r="R44" s="293">
        <f t="shared" si="3"/>
        <v>31</v>
      </c>
      <c r="S44" s="293">
        <v>3970</v>
      </c>
      <c r="T44" s="293">
        <v>12605</v>
      </c>
      <c r="U44" s="293">
        <v>13237</v>
      </c>
      <c r="V44" s="293">
        <f t="shared" si="4"/>
        <v>29812</v>
      </c>
      <c r="W44" s="293">
        <v>7242</v>
      </c>
      <c r="X44" s="293">
        <v>6990</v>
      </c>
      <c r="Y44" s="293">
        <v>628</v>
      </c>
      <c r="Z44" s="293">
        <f t="shared" si="5"/>
        <v>14860</v>
      </c>
    </row>
    <row r="45" spans="1:26" ht="15">
      <c r="A45" s="174"/>
      <c r="B45" s="176" t="s">
        <v>148</v>
      </c>
      <c r="C45" s="293">
        <v>2937</v>
      </c>
      <c r="D45" s="293">
        <v>2529</v>
      </c>
      <c r="E45" s="293">
        <v>2</v>
      </c>
      <c r="F45" s="293">
        <f t="shared" si="0"/>
        <v>5468</v>
      </c>
      <c r="G45" s="293">
        <v>0</v>
      </c>
      <c r="H45" s="293">
        <v>0</v>
      </c>
      <c r="I45" s="293">
        <v>0</v>
      </c>
      <c r="J45" s="293">
        <f t="shared" si="1"/>
        <v>0</v>
      </c>
      <c r="K45" s="293">
        <v>0</v>
      </c>
      <c r="L45" s="293">
        <v>0</v>
      </c>
      <c r="M45" s="293">
        <v>0</v>
      </c>
      <c r="N45" s="293">
        <f t="shared" si="2"/>
        <v>0</v>
      </c>
      <c r="O45" s="293">
        <v>0</v>
      </c>
      <c r="P45" s="293">
        <v>0</v>
      </c>
      <c r="Q45" s="293">
        <v>0</v>
      </c>
      <c r="R45" s="293">
        <f t="shared" si="3"/>
        <v>0</v>
      </c>
      <c r="S45" s="293">
        <v>649</v>
      </c>
      <c r="T45" s="293">
        <v>2097</v>
      </c>
      <c r="U45" s="293">
        <v>229</v>
      </c>
      <c r="V45" s="293">
        <f t="shared" si="4"/>
        <v>2975</v>
      </c>
      <c r="W45" s="293">
        <v>232</v>
      </c>
      <c r="X45" s="293">
        <v>491</v>
      </c>
      <c r="Y45" s="293">
        <v>2</v>
      </c>
      <c r="Z45" s="293">
        <f t="shared" si="5"/>
        <v>725</v>
      </c>
    </row>
    <row r="46" spans="1:26" ht="15">
      <c r="A46" s="174"/>
      <c r="B46" s="176" t="s">
        <v>149</v>
      </c>
      <c r="C46" s="293">
        <v>5018</v>
      </c>
      <c r="D46" s="293">
        <v>5307</v>
      </c>
      <c r="E46" s="293">
        <v>5</v>
      </c>
      <c r="F46" s="293">
        <f t="shared" si="0"/>
        <v>10330</v>
      </c>
      <c r="G46" s="293">
        <v>0</v>
      </c>
      <c r="H46" s="293">
        <v>9</v>
      </c>
      <c r="I46" s="293">
        <v>0</v>
      </c>
      <c r="J46" s="293">
        <f t="shared" si="1"/>
        <v>9</v>
      </c>
      <c r="K46" s="293">
        <v>0</v>
      </c>
      <c r="L46" s="293">
        <v>0</v>
      </c>
      <c r="M46" s="293">
        <v>0</v>
      </c>
      <c r="N46" s="293">
        <f t="shared" si="2"/>
        <v>0</v>
      </c>
      <c r="O46" s="293">
        <v>0</v>
      </c>
      <c r="P46" s="293">
        <v>0</v>
      </c>
      <c r="Q46" s="293">
        <v>0</v>
      </c>
      <c r="R46" s="293">
        <f t="shared" si="3"/>
        <v>0</v>
      </c>
      <c r="S46" s="293">
        <v>238</v>
      </c>
      <c r="T46" s="293">
        <v>1893</v>
      </c>
      <c r="U46" s="293">
        <v>1395</v>
      </c>
      <c r="V46" s="293">
        <f t="shared" si="4"/>
        <v>3526</v>
      </c>
      <c r="W46" s="293">
        <v>4601</v>
      </c>
      <c r="X46" s="293">
        <v>2013</v>
      </c>
      <c r="Y46" s="293">
        <v>4</v>
      </c>
      <c r="Z46" s="293">
        <f t="shared" si="5"/>
        <v>6618</v>
      </c>
    </row>
    <row r="47" spans="1:26" ht="15">
      <c r="A47" s="174"/>
      <c r="B47" s="176" t="s">
        <v>150</v>
      </c>
      <c r="C47" s="293">
        <v>7174</v>
      </c>
      <c r="D47" s="293">
        <v>4148</v>
      </c>
      <c r="E47" s="293">
        <v>33</v>
      </c>
      <c r="F47" s="293">
        <f t="shared" si="0"/>
        <v>11355</v>
      </c>
      <c r="G47" s="293">
        <v>475</v>
      </c>
      <c r="H47" s="293">
        <v>0</v>
      </c>
      <c r="I47" s="293">
        <v>12</v>
      </c>
      <c r="J47" s="293">
        <f t="shared" si="1"/>
        <v>487</v>
      </c>
      <c r="K47" s="293">
        <v>0</v>
      </c>
      <c r="L47" s="293">
        <v>0</v>
      </c>
      <c r="M47" s="293">
        <v>0</v>
      </c>
      <c r="N47" s="293">
        <f t="shared" si="2"/>
        <v>0</v>
      </c>
      <c r="O47" s="293">
        <v>0</v>
      </c>
      <c r="P47" s="293">
        <v>0</v>
      </c>
      <c r="Q47" s="293">
        <v>0</v>
      </c>
      <c r="R47" s="293">
        <f t="shared" si="3"/>
        <v>0</v>
      </c>
      <c r="S47" s="293">
        <v>2522</v>
      </c>
      <c r="T47" s="293">
        <v>4968</v>
      </c>
      <c r="U47" s="293">
        <v>2422</v>
      </c>
      <c r="V47" s="293">
        <f t="shared" si="4"/>
        <v>9912</v>
      </c>
      <c r="W47" s="293">
        <v>1625</v>
      </c>
      <c r="X47" s="293">
        <v>129</v>
      </c>
      <c r="Y47" s="293">
        <v>13</v>
      </c>
      <c r="Z47" s="293">
        <f t="shared" si="5"/>
        <v>1767</v>
      </c>
    </row>
    <row r="48" spans="1:26" ht="15">
      <c r="A48" s="174"/>
      <c r="B48" s="176" t="s">
        <v>151</v>
      </c>
      <c r="C48" s="293">
        <v>1326</v>
      </c>
      <c r="D48" s="293">
        <v>4615</v>
      </c>
      <c r="E48" s="293">
        <v>15</v>
      </c>
      <c r="F48" s="293">
        <f t="shared" si="0"/>
        <v>5956</v>
      </c>
      <c r="G48" s="293">
        <v>0</v>
      </c>
      <c r="H48" s="293">
        <v>10</v>
      </c>
      <c r="I48" s="293">
        <v>0</v>
      </c>
      <c r="J48" s="293">
        <f t="shared" si="1"/>
        <v>10</v>
      </c>
      <c r="K48" s="293">
        <v>0</v>
      </c>
      <c r="L48" s="293">
        <v>0</v>
      </c>
      <c r="M48" s="293">
        <v>0</v>
      </c>
      <c r="N48" s="293">
        <f t="shared" si="2"/>
        <v>0</v>
      </c>
      <c r="O48" s="293">
        <v>0</v>
      </c>
      <c r="P48" s="293">
        <v>0</v>
      </c>
      <c r="Q48" s="293">
        <v>0</v>
      </c>
      <c r="R48" s="293">
        <f t="shared" si="3"/>
        <v>0</v>
      </c>
      <c r="S48" s="293">
        <v>208</v>
      </c>
      <c r="T48" s="293">
        <v>993</v>
      </c>
      <c r="U48" s="293">
        <v>5271</v>
      </c>
      <c r="V48" s="293">
        <f t="shared" si="4"/>
        <v>6472</v>
      </c>
      <c r="W48" s="293">
        <v>367</v>
      </c>
      <c r="X48" s="293">
        <v>3534</v>
      </c>
      <c r="Y48" s="293">
        <v>7</v>
      </c>
      <c r="Z48" s="293">
        <f t="shared" si="5"/>
        <v>3908</v>
      </c>
    </row>
    <row r="49" spans="1:26" ht="22.5">
      <c r="A49" s="174">
        <v>29</v>
      </c>
      <c r="B49" s="175" t="s">
        <v>152</v>
      </c>
      <c r="C49" s="293">
        <v>12690</v>
      </c>
      <c r="D49" s="293">
        <v>29250</v>
      </c>
      <c r="E49" s="293">
        <v>2713</v>
      </c>
      <c r="F49" s="293">
        <f t="shared" si="0"/>
        <v>44653</v>
      </c>
      <c r="G49" s="293">
        <v>364</v>
      </c>
      <c r="H49" s="293">
        <v>1050</v>
      </c>
      <c r="I49" s="293">
        <v>90</v>
      </c>
      <c r="J49" s="293">
        <f t="shared" si="1"/>
        <v>1504</v>
      </c>
      <c r="K49" s="293">
        <v>0</v>
      </c>
      <c r="L49" s="293">
        <v>0</v>
      </c>
      <c r="M49" s="293">
        <v>0</v>
      </c>
      <c r="N49" s="293">
        <f t="shared" si="2"/>
        <v>0</v>
      </c>
      <c r="O49" s="293">
        <v>29</v>
      </c>
      <c r="P49" s="293">
        <v>75</v>
      </c>
      <c r="Q49" s="293">
        <v>69</v>
      </c>
      <c r="R49" s="293">
        <f t="shared" si="3"/>
        <v>173</v>
      </c>
      <c r="S49" s="293">
        <v>1007</v>
      </c>
      <c r="T49" s="293">
        <v>2909</v>
      </c>
      <c r="U49" s="293">
        <v>9305</v>
      </c>
      <c r="V49" s="293">
        <f t="shared" si="4"/>
        <v>13221</v>
      </c>
      <c r="W49" s="293">
        <v>1846</v>
      </c>
      <c r="X49" s="293">
        <v>9132</v>
      </c>
      <c r="Y49" s="293">
        <v>922</v>
      </c>
      <c r="Z49" s="293">
        <f t="shared" si="5"/>
        <v>11900</v>
      </c>
    </row>
    <row r="50" spans="1:26" ht="15">
      <c r="A50" s="174"/>
      <c r="B50" s="176" t="s">
        <v>153</v>
      </c>
      <c r="C50" s="293">
        <v>6855</v>
      </c>
      <c r="D50" s="293">
        <v>10575</v>
      </c>
      <c r="E50" s="293">
        <v>467</v>
      </c>
      <c r="F50" s="293">
        <f t="shared" si="0"/>
        <v>17897</v>
      </c>
      <c r="G50" s="293">
        <v>0</v>
      </c>
      <c r="H50" s="293">
        <v>0</v>
      </c>
      <c r="I50" s="293">
        <v>8</v>
      </c>
      <c r="J50" s="293">
        <f t="shared" si="1"/>
        <v>8</v>
      </c>
      <c r="K50" s="293">
        <v>0</v>
      </c>
      <c r="L50" s="293">
        <v>0</v>
      </c>
      <c r="M50" s="293">
        <v>0</v>
      </c>
      <c r="N50" s="293">
        <f t="shared" si="2"/>
        <v>0</v>
      </c>
      <c r="O50" s="293">
        <v>0</v>
      </c>
      <c r="P50" s="293">
        <v>0</v>
      </c>
      <c r="Q50" s="293">
        <v>8</v>
      </c>
      <c r="R50" s="293">
        <f t="shared" si="3"/>
        <v>8</v>
      </c>
      <c r="S50" s="293">
        <v>263</v>
      </c>
      <c r="T50" s="293">
        <v>363</v>
      </c>
      <c r="U50" s="293">
        <v>662</v>
      </c>
      <c r="V50" s="293">
        <f t="shared" si="4"/>
        <v>1288</v>
      </c>
      <c r="W50" s="293">
        <v>1316</v>
      </c>
      <c r="X50" s="293">
        <v>147</v>
      </c>
      <c r="Y50" s="293">
        <v>9</v>
      </c>
      <c r="Z50" s="293">
        <f t="shared" si="5"/>
        <v>1472</v>
      </c>
    </row>
    <row r="51" spans="1:26" ht="15">
      <c r="A51" s="174"/>
      <c r="B51" s="176" t="s">
        <v>154</v>
      </c>
      <c r="C51" s="293">
        <v>2673</v>
      </c>
      <c r="D51" s="293">
        <v>2066</v>
      </c>
      <c r="E51" s="293">
        <v>905</v>
      </c>
      <c r="F51" s="293">
        <f t="shared" si="0"/>
        <v>5644</v>
      </c>
      <c r="G51" s="293">
        <v>299</v>
      </c>
      <c r="H51" s="293">
        <v>198</v>
      </c>
      <c r="I51" s="293">
        <v>33</v>
      </c>
      <c r="J51" s="293">
        <f t="shared" si="1"/>
        <v>530</v>
      </c>
      <c r="K51" s="293">
        <v>0</v>
      </c>
      <c r="L51" s="293">
        <v>0</v>
      </c>
      <c r="M51" s="293">
        <v>0</v>
      </c>
      <c r="N51" s="293">
        <f t="shared" si="2"/>
        <v>0</v>
      </c>
      <c r="O51" s="293">
        <v>3</v>
      </c>
      <c r="P51" s="293">
        <v>23</v>
      </c>
      <c r="Q51" s="293">
        <v>30</v>
      </c>
      <c r="R51" s="293">
        <f t="shared" si="3"/>
        <v>56</v>
      </c>
      <c r="S51" s="293">
        <v>605</v>
      </c>
      <c r="T51" s="293">
        <v>590</v>
      </c>
      <c r="U51" s="293">
        <v>4109</v>
      </c>
      <c r="V51" s="293">
        <f t="shared" si="4"/>
        <v>5304</v>
      </c>
      <c r="W51" s="293">
        <v>108</v>
      </c>
      <c r="X51" s="293">
        <v>879</v>
      </c>
      <c r="Y51" s="293">
        <v>18</v>
      </c>
      <c r="Z51" s="293">
        <f t="shared" si="5"/>
        <v>1005</v>
      </c>
    </row>
    <row r="52" spans="1:26" ht="22.5">
      <c r="A52" s="174">
        <v>30</v>
      </c>
      <c r="B52" s="175" t="s">
        <v>155</v>
      </c>
      <c r="C52" s="293">
        <v>21</v>
      </c>
      <c r="D52" s="293">
        <v>5471</v>
      </c>
      <c r="E52" s="293">
        <v>178</v>
      </c>
      <c r="F52" s="293">
        <f t="shared" si="0"/>
        <v>5670</v>
      </c>
      <c r="G52" s="293">
        <v>0</v>
      </c>
      <c r="H52" s="293">
        <v>0</v>
      </c>
      <c r="I52" s="293">
        <v>1</v>
      </c>
      <c r="J52" s="293">
        <f t="shared" si="1"/>
        <v>1</v>
      </c>
      <c r="K52" s="293">
        <v>0</v>
      </c>
      <c r="L52" s="293">
        <v>0</v>
      </c>
      <c r="M52" s="293">
        <v>0</v>
      </c>
      <c r="N52" s="293">
        <f t="shared" si="2"/>
        <v>0</v>
      </c>
      <c r="O52" s="293">
        <v>3</v>
      </c>
      <c r="P52" s="293">
        <v>3</v>
      </c>
      <c r="Q52" s="293">
        <v>0</v>
      </c>
      <c r="R52" s="293">
        <f t="shared" si="3"/>
        <v>6</v>
      </c>
      <c r="S52" s="293">
        <v>6</v>
      </c>
      <c r="T52" s="293">
        <v>3530</v>
      </c>
      <c r="U52" s="293">
        <v>140</v>
      </c>
      <c r="V52" s="293">
        <f t="shared" si="4"/>
        <v>3676</v>
      </c>
      <c r="W52" s="293">
        <v>0</v>
      </c>
      <c r="X52" s="293">
        <v>257</v>
      </c>
      <c r="Y52" s="293">
        <v>1</v>
      </c>
      <c r="Z52" s="293">
        <f t="shared" si="5"/>
        <v>258</v>
      </c>
    </row>
    <row r="53" spans="1:26" ht="22.5">
      <c r="A53" s="174">
        <v>31</v>
      </c>
      <c r="B53" s="175" t="s">
        <v>156</v>
      </c>
      <c r="C53" s="293">
        <v>5320</v>
      </c>
      <c r="D53" s="293">
        <v>5340</v>
      </c>
      <c r="E53" s="293">
        <v>218</v>
      </c>
      <c r="F53" s="293">
        <f t="shared" si="0"/>
        <v>10878</v>
      </c>
      <c r="G53" s="293">
        <v>22</v>
      </c>
      <c r="H53" s="293">
        <v>123</v>
      </c>
      <c r="I53" s="293">
        <v>46</v>
      </c>
      <c r="J53" s="293">
        <f t="shared" si="1"/>
        <v>191</v>
      </c>
      <c r="K53" s="293">
        <v>0</v>
      </c>
      <c r="L53" s="293">
        <v>0</v>
      </c>
      <c r="M53" s="293">
        <v>20</v>
      </c>
      <c r="N53" s="293">
        <f t="shared" si="2"/>
        <v>20</v>
      </c>
      <c r="O53" s="293">
        <v>4</v>
      </c>
      <c r="P53" s="293">
        <v>1</v>
      </c>
      <c r="Q53" s="293">
        <v>61</v>
      </c>
      <c r="R53" s="293">
        <f t="shared" si="3"/>
        <v>66</v>
      </c>
      <c r="S53" s="293">
        <v>156</v>
      </c>
      <c r="T53" s="293">
        <v>1084</v>
      </c>
      <c r="U53" s="293">
        <v>662</v>
      </c>
      <c r="V53" s="293">
        <f t="shared" si="4"/>
        <v>1902</v>
      </c>
      <c r="W53" s="293">
        <v>4899</v>
      </c>
      <c r="X53" s="293">
        <v>4558</v>
      </c>
      <c r="Y53" s="293">
        <v>20</v>
      </c>
      <c r="Z53" s="293">
        <f t="shared" si="5"/>
        <v>9477</v>
      </c>
    </row>
    <row r="54" spans="1:26" ht="15">
      <c r="A54" s="206" t="s">
        <v>46</v>
      </c>
      <c r="B54" s="206"/>
      <c r="C54" s="188">
        <f>SUM(C6:C8,C10,C12,C14,C16:C24,C27,C29:C31,C33:C36,C44,C49,C52:C53,C37:C40)</f>
        <v>409408</v>
      </c>
      <c r="D54" s="188">
        <f>SUM(D6:D8,D10,D12,D14,D16:D24,D27,D29:D31,D33:D36,D44,D49,D52:D53,D37:D40)</f>
        <v>729968</v>
      </c>
      <c r="E54" s="189">
        <f>SUM(E6:E8,E10,E12,E14,E16:E24,E27,E29:E31,E33:E36,E44,E49,E52:E53,E37:E40)</f>
        <v>79783</v>
      </c>
      <c r="F54" s="188">
        <f>SUM(F6:F8,F10,F12,F14,F16:F24,F27,F29:F31,F33:F36,F44,F49,F52:F53,F37:F40)</f>
        <v>1219159</v>
      </c>
      <c r="G54" s="188">
        <f>SUM(G6:G8,G10,G12,G14,G16:G24,G27,G29:G31,G33:G36,G44,G49,G52:G53,G37:G40)</f>
        <v>55160</v>
      </c>
      <c r="H54" s="188">
        <f>SUM(H6:H8,H10,H12,H14,H16:H24,H27,H29:H31,H33:H36,H44,H49,H52:H53,H37:H40)</f>
        <v>67801</v>
      </c>
      <c r="I54" s="189">
        <f>SUM(I6:I8,I10,I12,I14,I16:I24,I27,I29:I31,I33:I36,I44,I49,I52:I53,I37:I40)</f>
        <v>6926</v>
      </c>
      <c r="J54" s="188">
        <f>SUM(J6:J8,J10,J12,J14,J16:J24,J27,J29:J31,J33:J36,J44,J49,J52:J53,J37:J40)</f>
        <v>129887</v>
      </c>
      <c r="K54" s="188">
        <f>SUM(K6:K8,K10,K12,K14,K16:K24,K27,K29:K31,K33:K36,K44,K49,K52:K53,K37:K40)</f>
        <v>1669</v>
      </c>
      <c r="L54" s="188">
        <f>SUM(L6:L8,L10,L12,L14,L16:L24,L27,L29:L31,L33:L36,L44,L49,L52:L53,L37:L40)</f>
        <v>130</v>
      </c>
      <c r="M54" s="188">
        <f>SUM(M6:M8,M10,M12,M14,M16:M24,M27,M29:M31,M33:M36,M44,M49,M52:M53,M37:M40)</f>
        <v>2898</v>
      </c>
      <c r="N54" s="188">
        <f>SUM(N6:N8,N10,N12,N14,N16:N24,N27,N29:N31,N33:N36,N44,N49,N52:N53,N37:N40)</f>
        <v>4697</v>
      </c>
      <c r="O54" s="188">
        <f>SUM(O6:O8,O10,O12,O14,O16:O24,O27,O29:O31,O33:O36,O44,O49,O52:O53,O37:O40)</f>
        <v>16503</v>
      </c>
      <c r="P54" s="188">
        <f>SUM(P6:P8,P10,P12,P14,P16:P24,P27,P29:P31,P33:P36,P44,P49,P52:P53,P37:P40)</f>
        <v>7662</v>
      </c>
      <c r="Q54" s="188">
        <f>SUM(Q6:Q8,Q10,Q12,Q14,Q16:Q24,Q27,Q29:Q31,Q33:Q36,Q44,Q49,Q52:Q53,Q37:Q40)</f>
        <v>5885</v>
      </c>
      <c r="R54" s="188">
        <f>SUM(R6:R8,R10,R12,R14,R16:R24,R27,R29:R31,R33:R36,R44,R49,R52:R53,R37:R40)</f>
        <v>30050</v>
      </c>
      <c r="S54" s="188">
        <f>SUM(S6:S8,S10,S12,S14,S16:S24,S27,S29:S31,S33:S36,S44,S49,S52:S53,S37:S40)</f>
        <v>43373</v>
      </c>
      <c r="T54" s="188">
        <f>SUM(T6:T8,T10,T12,T14,T16:T24,T27,T29:T31,T33:T36,T44,T49,T52:T53,T37:T40)</f>
        <v>70212</v>
      </c>
      <c r="U54" s="188">
        <f>SUM(U6:U8,U10,U12,U14,U16:U24,U27,U29:U31,U33:U36,U44,U49,U52:U53,U37:U40)</f>
        <v>130965</v>
      </c>
      <c r="V54" s="188">
        <f>SUM(V6:V8,V10,V12,V14,V16:V24,V27,V29:V31,V33:V36,V44,V49,V52:V53,V37:V40)</f>
        <v>244550</v>
      </c>
      <c r="W54" s="188">
        <f>SUM(W6:W8,W10,W12,W14,W16:W24,W27,W29:W31,W33:W36,W44,W49,W52:W53,W37:W40)</f>
        <v>85968</v>
      </c>
      <c r="X54" s="188">
        <f>SUM(X6:X8,X10,X12,X14,X16:X24,X27,X29:X31,X33:X36,X44,X49,X52:X53,X37:X40)</f>
        <v>688607</v>
      </c>
      <c r="Y54" s="189">
        <f>SUM(Y6:Y8,Y10,Y12,Y14,Y16:Y24,Y27,Y29:Y31,Y33:Y36,Y44,Y49,Y52:Y53,Y37:Y40)</f>
        <v>61772</v>
      </c>
      <c r="Z54" s="188">
        <f>SUM(Z6:Z8,Z10,Z12,Z14,Z16:Z24,Z27,Z29:Z31,Z33:Z36,Z44,Z49,Z52:Z53,Z37:Z40)</f>
        <v>836347</v>
      </c>
    </row>
    <row r="55" spans="1:26" ht="14.25" customHeight="1">
      <c r="A55" s="203" t="s">
        <v>185</v>
      </c>
      <c r="B55" s="204"/>
      <c r="C55" s="188">
        <v>402020</v>
      </c>
      <c r="D55" s="188">
        <v>603299</v>
      </c>
      <c r="E55" s="188">
        <v>67352</v>
      </c>
      <c r="F55" s="188">
        <v>1072671</v>
      </c>
      <c r="G55" s="188">
        <v>45041</v>
      </c>
      <c r="H55" s="188">
        <v>37093</v>
      </c>
      <c r="I55" s="189">
        <v>8469</v>
      </c>
      <c r="J55" s="188">
        <v>90603</v>
      </c>
      <c r="K55" s="188">
        <v>2588</v>
      </c>
      <c r="L55" s="188">
        <v>428</v>
      </c>
      <c r="M55" s="188">
        <v>1425</v>
      </c>
      <c r="N55" s="188">
        <v>4441</v>
      </c>
      <c r="O55" s="188">
        <v>13632</v>
      </c>
      <c r="P55" s="188">
        <v>1080</v>
      </c>
      <c r="Q55" s="188">
        <v>4008</v>
      </c>
      <c r="R55" s="188">
        <v>18720</v>
      </c>
      <c r="S55" s="188">
        <v>46062</v>
      </c>
      <c r="T55" s="188">
        <v>59544</v>
      </c>
      <c r="U55" s="188">
        <v>118426</v>
      </c>
      <c r="V55" s="188">
        <v>224032</v>
      </c>
      <c r="W55" s="188">
        <v>98319</v>
      </c>
      <c r="X55" s="188">
        <v>519396</v>
      </c>
      <c r="Y55" s="189">
        <v>62221</v>
      </c>
      <c r="Z55" s="188">
        <v>679936</v>
      </c>
    </row>
    <row r="56" spans="1:26" ht="14.25" customHeight="1">
      <c r="A56" s="203" t="s">
        <v>186</v>
      </c>
      <c r="B56" s="204"/>
      <c r="C56" s="190">
        <f>C54-C55</f>
        <v>7388</v>
      </c>
      <c r="D56" s="190">
        <f aca="true" t="shared" si="6" ref="C56:Z56">D54-D55</f>
        <v>126669</v>
      </c>
      <c r="E56" s="190">
        <f t="shared" si="6"/>
        <v>12431</v>
      </c>
      <c r="F56" s="190">
        <f t="shared" si="6"/>
        <v>146488</v>
      </c>
      <c r="G56" s="190">
        <f t="shared" si="6"/>
        <v>10119</v>
      </c>
      <c r="H56" s="190">
        <f t="shared" si="6"/>
        <v>30708</v>
      </c>
      <c r="I56" s="191">
        <f t="shared" si="6"/>
        <v>-1543</v>
      </c>
      <c r="J56" s="190">
        <f t="shared" si="6"/>
        <v>39284</v>
      </c>
      <c r="K56" s="190">
        <f t="shared" si="6"/>
        <v>-919</v>
      </c>
      <c r="L56" s="190">
        <f t="shared" si="6"/>
        <v>-298</v>
      </c>
      <c r="M56" s="190">
        <f t="shared" si="6"/>
        <v>1473</v>
      </c>
      <c r="N56" s="190">
        <f t="shared" si="6"/>
        <v>256</v>
      </c>
      <c r="O56" s="190">
        <f t="shared" si="6"/>
        <v>2871</v>
      </c>
      <c r="P56" s="190">
        <f>P54-P55</f>
        <v>6582</v>
      </c>
      <c r="Q56" s="190">
        <f t="shared" si="6"/>
        <v>1877</v>
      </c>
      <c r="R56" s="190">
        <f t="shared" si="6"/>
        <v>11330</v>
      </c>
      <c r="S56" s="190">
        <f t="shared" si="6"/>
        <v>-2689</v>
      </c>
      <c r="T56" s="190">
        <f t="shared" si="6"/>
        <v>10668</v>
      </c>
      <c r="U56" s="190">
        <f t="shared" si="6"/>
        <v>12539</v>
      </c>
      <c r="V56" s="190">
        <f t="shared" si="6"/>
        <v>20518</v>
      </c>
      <c r="W56" s="190">
        <f t="shared" si="6"/>
        <v>-12351</v>
      </c>
      <c r="X56" s="190">
        <f t="shared" si="6"/>
        <v>169211</v>
      </c>
      <c r="Y56" s="192">
        <f t="shared" si="6"/>
        <v>-449</v>
      </c>
      <c r="Z56" s="190">
        <f t="shared" si="6"/>
        <v>156411</v>
      </c>
    </row>
    <row r="57" ht="14.25" customHeight="1"/>
  </sheetData>
  <sheetProtection/>
  <mergeCells count="14">
    <mergeCell ref="W4:Z4"/>
    <mergeCell ref="A54:B54"/>
    <mergeCell ref="A55:B55"/>
    <mergeCell ref="A56:B56"/>
    <mergeCell ref="A1:D1"/>
    <mergeCell ref="A2:Z2"/>
    <mergeCell ref="A3:A5"/>
    <mergeCell ref="B3:B5"/>
    <mergeCell ref="C3:Z3"/>
    <mergeCell ref="C4:F4"/>
    <mergeCell ref="G4:J4"/>
    <mergeCell ref="K4:N4"/>
    <mergeCell ref="O4:R4"/>
    <mergeCell ref="S4:V4"/>
  </mergeCells>
  <hyperlinks>
    <hyperlink ref="A1:D1" location="Сводн.общ.!A1" display="Вернуться к общей таблице"/>
  </hyperlink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3.8515625" style="0" customWidth="1"/>
    <col min="2" max="2" width="15.28125" style="129" customWidth="1"/>
    <col min="3" max="3" width="7.421875" style="130" bestFit="1" customWidth="1"/>
    <col min="4" max="4" width="7.57421875" style="130" customWidth="1"/>
    <col min="5" max="5" width="6.7109375" style="130" customWidth="1"/>
    <col min="6" max="6" width="7.57421875" style="130" customWidth="1"/>
    <col min="7" max="7" width="6.7109375" style="130" customWidth="1"/>
    <col min="8" max="8" width="5.57421875" style="130" customWidth="1"/>
    <col min="9" max="9" width="6.28125" style="130" customWidth="1"/>
    <col min="10" max="10" width="6.421875" style="130" customWidth="1"/>
    <col min="11" max="11" width="4.57421875" style="130" customWidth="1"/>
    <col min="12" max="12" width="5.28125" style="130" customWidth="1"/>
    <col min="13" max="13" width="6.00390625" style="130" customWidth="1"/>
    <col min="14" max="14" width="6.140625" style="130" customWidth="1"/>
    <col min="15" max="15" width="6.57421875" style="130" customWidth="1"/>
    <col min="16" max="16" width="6.140625" style="130" customWidth="1"/>
    <col min="17" max="18" width="6.28125" style="130" customWidth="1"/>
    <col min="19" max="19" width="7.28125" style="130" customWidth="1"/>
    <col min="20" max="20" width="7.00390625" style="130" customWidth="1"/>
    <col min="21" max="21" width="6.28125" style="130" customWidth="1"/>
    <col min="22" max="22" width="7.421875" style="130" bestFit="1" customWidth="1"/>
    <col min="23" max="23" width="7.421875" style="130" customWidth="1"/>
    <col min="24" max="24" width="7.421875" style="130" bestFit="1" customWidth="1"/>
    <col min="25" max="25" width="6.140625" style="130" customWidth="1"/>
    <col min="26" max="26" width="7.28125" style="130" bestFit="1" customWidth="1"/>
  </cols>
  <sheetData>
    <row r="1" spans="1:4" s="150" customFormat="1" ht="15">
      <c r="A1" s="207" t="s">
        <v>99</v>
      </c>
      <c r="B1" s="207"/>
      <c r="C1" s="207"/>
      <c r="D1" s="207"/>
    </row>
    <row r="2" spans="1:26" ht="22.5" customHeight="1">
      <c r="A2" s="215" t="s">
        <v>191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15.75">
      <c r="A3" s="216" t="s">
        <v>12</v>
      </c>
      <c r="B3" s="216" t="s">
        <v>13</v>
      </c>
      <c r="C3" s="217" t="s">
        <v>0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15.75">
      <c r="A4" s="216"/>
      <c r="B4" s="216"/>
      <c r="C4" s="216" t="s">
        <v>5</v>
      </c>
      <c r="D4" s="216"/>
      <c r="E4" s="216"/>
      <c r="F4" s="216"/>
      <c r="G4" s="216" t="s">
        <v>6</v>
      </c>
      <c r="H4" s="216"/>
      <c r="I4" s="216"/>
      <c r="J4" s="216"/>
      <c r="K4" s="216" t="s">
        <v>7</v>
      </c>
      <c r="L4" s="216"/>
      <c r="M4" s="216"/>
      <c r="N4" s="216"/>
      <c r="O4" s="216" t="s">
        <v>8</v>
      </c>
      <c r="P4" s="216"/>
      <c r="Q4" s="216"/>
      <c r="R4" s="216"/>
      <c r="S4" s="216" t="s">
        <v>47</v>
      </c>
      <c r="T4" s="216"/>
      <c r="U4" s="216"/>
      <c r="V4" s="216"/>
      <c r="W4" s="216" t="s">
        <v>10</v>
      </c>
      <c r="X4" s="216"/>
      <c r="Y4" s="216"/>
      <c r="Z4" s="216"/>
    </row>
    <row r="5" spans="1:26" ht="81.75" customHeight="1">
      <c r="A5" s="216"/>
      <c r="B5" s="216"/>
      <c r="C5" s="146" t="s">
        <v>48</v>
      </c>
      <c r="D5" s="146" t="s">
        <v>49</v>
      </c>
      <c r="E5" s="146" t="s">
        <v>50</v>
      </c>
      <c r="F5" s="146" t="s">
        <v>51</v>
      </c>
      <c r="G5" s="146" t="s">
        <v>48</v>
      </c>
      <c r="H5" s="146" t="s">
        <v>49</v>
      </c>
      <c r="I5" s="146" t="s">
        <v>50</v>
      </c>
      <c r="J5" s="146" t="s">
        <v>51</v>
      </c>
      <c r="K5" s="146" t="s">
        <v>48</v>
      </c>
      <c r="L5" s="146" t="s">
        <v>49</v>
      </c>
      <c r="M5" s="146" t="s">
        <v>50</v>
      </c>
      <c r="N5" s="146" t="s">
        <v>51</v>
      </c>
      <c r="O5" s="146" t="s">
        <v>48</v>
      </c>
      <c r="P5" s="146" t="s">
        <v>49</v>
      </c>
      <c r="Q5" s="146" t="s">
        <v>50</v>
      </c>
      <c r="R5" s="146" t="s">
        <v>51</v>
      </c>
      <c r="S5" s="146" t="s">
        <v>48</v>
      </c>
      <c r="T5" s="146" t="s">
        <v>49</v>
      </c>
      <c r="U5" s="146" t="s">
        <v>50</v>
      </c>
      <c r="V5" s="146" t="s">
        <v>51</v>
      </c>
      <c r="W5" s="146" t="s">
        <v>48</v>
      </c>
      <c r="X5" s="146" t="s">
        <v>49</v>
      </c>
      <c r="Y5" s="146" t="s">
        <v>50</v>
      </c>
      <c r="Z5" s="146" t="s">
        <v>51</v>
      </c>
    </row>
    <row r="6" spans="1:26" ht="15">
      <c r="A6" s="94">
        <v>1</v>
      </c>
      <c r="B6" s="109" t="s">
        <v>52</v>
      </c>
      <c r="C6" s="96">
        <v>3981</v>
      </c>
      <c r="D6" s="96">
        <v>2957</v>
      </c>
      <c r="E6" s="96">
        <v>465</v>
      </c>
      <c r="F6" s="96">
        <f>SUM(C6:E6)</f>
        <v>7403</v>
      </c>
      <c r="G6" s="96">
        <v>631</v>
      </c>
      <c r="H6" s="96">
        <v>440</v>
      </c>
      <c r="I6" s="96">
        <v>315</v>
      </c>
      <c r="J6" s="96">
        <f>SUM(G6:I6)</f>
        <v>1386</v>
      </c>
      <c r="K6" s="96">
        <v>69</v>
      </c>
      <c r="L6" s="96">
        <v>224</v>
      </c>
      <c r="M6" s="96">
        <v>224</v>
      </c>
      <c r="N6" s="96">
        <f>SUM(K6:M6)</f>
        <v>517</v>
      </c>
      <c r="O6" s="96">
        <v>1448</v>
      </c>
      <c r="P6" s="96">
        <v>1012</v>
      </c>
      <c r="Q6" s="96">
        <v>1826</v>
      </c>
      <c r="R6" s="96">
        <f>SUM(O6:Q6)</f>
        <v>4286</v>
      </c>
      <c r="S6" s="96">
        <v>1182</v>
      </c>
      <c r="T6" s="96">
        <v>3799</v>
      </c>
      <c r="U6" s="96">
        <v>4398</v>
      </c>
      <c r="V6" s="96">
        <f>SUM(S6:U6)</f>
        <v>9379</v>
      </c>
      <c r="W6" s="96">
        <v>1242</v>
      </c>
      <c r="X6" s="96">
        <v>7029</v>
      </c>
      <c r="Y6" s="96">
        <v>69</v>
      </c>
      <c r="Z6" s="96">
        <f>SUM(W6:Y6)</f>
        <v>8340</v>
      </c>
    </row>
    <row r="7" spans="1:26" ht="15">
      <c r="A7" s="94"/>
      <c r="B7" s="95" t="s">
        <v>54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s="35" customFormat="1" ht="15">
      <c r="A8" s="94">
        <v>2</v>
      </c>
      <c r="B8" s="97" t="s">
        <v>56</v>
      </c>
      <c r="C8" s="96">
        <v>289</v>
      </c>
      <c r="D8" s="96">
        <v>1962</v>
      </c>
      <c r="E8" s="96">
        <v>2857</v>
      </c>
      <c r="F8" s="96">
        <f aca="true" t="shared" si="0" ref="F8:F33">SUM(C8:E8)</f>
        <v>5108</v>
      </c>
      <c r="G8" s="96">
        <v>137</v>
      </c>
      <c r="H8" s="96">
        <v>598</v>
      </c>
      <c r="I8" s="96">
        <v>50</v>
      </c>
      <c r="J8" s="96">
        <f aca="true" t="shared" si="1" ref="J8:J33">SUM(G8:I8)</f>
        <v>785</v>
      </c>
      <c r="K8" s="96">
        <v>0</v>
      </c>
      <c r="L8" s="96">
        <v>0</v>
      </c>
      <c r="M8" s="96">
        <v>50</v>
      </c>
      <c r="N8" s="96">
        <f>SUM(K8:M8)</f>
        <v>50</v>
      </c>
      <c r="O8" s="96">
        <v>0</v>
      </c>
      <c r="P8" s="96">
        <v>0</v>
      </c>
      <c r="Q8" s="96">
        <v>100</v>
      </c>
      <c r="R8" s="96">
        <f aca="true" t="shared" si="2" ref="R8:R33">SUM(O8:Q8)</f>
        <v>100</v>
      </c>
      <c r="S8" s="96">
        <v>0</v>
      </c>
      <c r="T8" s="96">
        <v>460</v>
      </c>
      <c r="U8" s="96">
        <v>50</v>
      </c>
      <c r="V8" s="96">
        <f aca="true" t="shared" si="3" ref="V8:V33">SUM(S8:U8)</f>
        <v>510</v>
      </c>
      <c r="W8" s="96">
        <v>296</v>
      </c>
      <c r="X8" s="96">
        <v>1418</v>
      </c>
      <c r="Y8" s="96">
        <v>302</v>
      </c>
      <c r="Z8" s="96">
        <f aca="true" t="shared" si="4" ref="Z8:Z33">SUM(W8:Y8)</f>
        <v>2016</v>
      </c>
    </row>
    <row r="9" spans="1:26" s="35" customFormat="1" ht="15">
      <c r="A9" s="94">
        <v>3</v>
      </c>
      <c r="B9" s="97" t="s">
        <v>57</v>
      </c>
      <c r="C9" s="96">
        <v>244</v>
      </c>
      <c r="D9" s="96">
        <v>19594</v>
      </c>
      <c r="E9" s="96">
        <v>8996</v>
      </c>
      <c r="F9" s="96">
        <f t="shared" si="0"/>
        <v>28834</v>
      </c>
      <c r="G9" s="96">
        <v>0</v>
      </c>
      <c r="H9" s="96">
        <v>0</v>
      </c>
      <c r="I9" s="96">
        <v>0</v>
      </c>
      <c r="J9" s="96">
        <f t="shared" si="1"/>
        <v>0</v>
      </c>
      <c r="K9" s="96">
        <v>0</v>
      </c>
      <c r="L9" s="96">
        <v>0</v>
      </c>
      <c r="M9" s="96">
        <v>0</v>
      </c>
      <c r="N9" s="96">
        <f aca="true" t="shared" si="5" ref="N9:N33">SUM(K9:M9)</f>
        <v>0</v>
      </c>
      <c r="O9" s="96">
        <v>0</v>
      </c>
      <c r="P9" s="96">
        <v>0</v>
      </c>
      <c r="Q9" s="96">
        <v>0</v>
      </c>
      <c r="R9" s="96">
        <f t="shared" si="2"/>
        <v>0</v>
      </c>
      <c r="S9" s="96">
        <v>89</v>
      </c>
      <c r="T9" s="96">
        <v>69</v>
      </c>
      <c r="U9" s="96">
        <v>1102</v>
      </c>
      <c r="V9" s="96">
        <f t="shared" si="3"/>
        <v>1260</v>
      </c>
      <c r="W9" s="96">
        <v>19</v>
      </c>
      <c r="X9" s="96">
        <v>391</v>
      </c>
      <c r="Y9" s="96">
        <v>820</v>
      </c>
      <c r="Z9" s="96">
        <f t="shared" si="4"/>
        <v>1230</v>
      </c>
    </row>
    <row r="10" spans="1:26" s="147" customFormat="1" ht="12.75">
      <c r="A10" s="94">
        <v>4</v>
      </c>
      <c r="B10" s="97" t="s">
        <v>59</v>
      </c>
      <c r="C10" s="96">
        <v>888</v>
      </c>
      <c r="D10" s="96">
        <v>36068</v>
      </c>
      <c r="E10" s="96">
        <v>101</v>
      </c>
      <c r="F10" s="96">
        <f t="shared" si="0"/>
        <v>37057</v>
      </c>
      <c r="G10" s="96">
        <v>20</v>
      </c>
      <c r="H10" s="96">
        <v>87</v>
      </c>
      <c r="I10" s="96">
        <v>154</v>
      </c>
      <c r="J10" s="96">
        <f t="shared" si="1"/>
        <v>261</v>
      </c>
      <c r="K10" s="96">
        <v>0</v>
      </c>
      <c r="L10" s="96">
        <v>0</v>
      </c>
      <c r="M10" s="96">
        <v>25</v>
      </c>
      <c r="N10" s="96">
        <f t="shared" si="5"/>
        <v>25</v>
      </c>
      <c r="O10" s="96">
        <v>12</v>
      </c>
      <c r="P10" s="96">
        <v>138</v>
      </c>
      <c r="Q10" s="96">
        <v>154</v>
      </c>
      <c r="R10" s="96">
        <f t="shared" si="2"/>
        <v>304</v>
      </c>
      <c r="S10" s="96">
        <v>0</v>
      </c>
      <c r="T10" s="96">
        <v>4</v>
      </c>
      <c r="U10" s="96">
        <v>50</v>
      </c>
      <c r="V10" s="96">
        <f t="shared" si="3"/>
        <v>54</v>
      </c>
      <c r="W10" s="96">
        <v>1299</v>
      </c>
      <c r="X10" s="96">
        <v>67210</v>
      </c>
      <c r="Y10" s="96">
        <v>558</v>
      </c>
      <c r="Z10" s="96">
        <f t="shared" si="4"/>
        <v>69067</v>
      </c>
    </row>
    <row r="11" spans="1:26" s="35" customFormat="1" ht="15">
      <c r="A11" s="94">
        <v>5</v>
      </c>
      <c r="B11" s="97" t="s">
        <v>61</v>
      </c>
      <c r="C11" s="96">
        <v>870</v>
      </c>
      <c r="D11" s="96">
        <v>16620</v>
      </c>
      <c r="E11" s="96">
        <v>660</v>
      </c>
      <c r="F11" s="96">
        <f t="shared" si="0"/>
        <v>18150</v>
      </c>
      <c r="G11" s="96">
        <v>1908</v>
      </c>
      <c r="H11" s="96">
        <v>371</v>
      </c>
      <c r="I11" s="96">
        <v>692</v>
      </c>
      <c r="J11" s="96">
        <f t="shared" si="1"/>
        <v>2971</v>
      </c>
      <c r="K11" s="96">
        <v>0</v>
      </c>
      <c r="L11" s="96">
        <v>3</v>
      </c>
      <c r="M11" s="96">
        <v>260</v>
      </c>
      <c r="N11" s="96">
        <f t="shared" si="5"/>
        <v>263</v>
      </c>
      <c r="O11" s="96">
        <v>1448</v>
      </c>
      <c r="P11" s="96">
        <v>12</v>
      </c>
      <c r="Q11" s="96">
        <v>553</v>
      </c>
      <c r="R11" s="96">
        <f t="shared" si="2"/>
        <v>2013</v>
      </c>
      <c r="S11" s="96">
        <v>2</v>
      </c>
      <c r="T11" s="96">
        <v>430</v>
      </c>
      <c r="U11" s="96">
        <v>83</v>
      </c>
      <c r="V11" s="96">
        <f t="shared" si="3"/>
        <v>515</v>
      </c>
      <c r="W11" s="96">
        <v>3621</v>
      </c>
      <c r="X11" s="96">
        <v>17305</v>
      </c>
      <c r="Y11" s="96">
        <v>650</v>
      </c>
      <c r="Z11" s="96">
        <f t="shared" si="4"/>
        <v>21576</v>
      </c>
    </row>
    <row r="12" spans="1:26" s="35" customFormat="1" ht="15">
      <c r="A12" s="94">
        <v>6</v>
      </c>
      <c r="B12" s="97" t="s">
        <v>62</v>
      </c>
      <c r="C12" s="96">
        <v>24246</v>
      </c>
      <c r="D12" s="96">
        <v>3184</v>
      </c>
      <c r="E12" s="96">
        <v>1940</v>
      </c>
      <c r="F12" s="96">
        <f t="shared" si="0"/>
        <v>29370</v>
      </c>
      <c r="G12" s="96">
        <v>2177</v>
      </c>
      <c r="H12" s="96">
        <v>759</v>
      </c>
      <c r="I12" s="96">
        <v>600</v>
      </c>
      <c r="J12" s="96">
        <f t="shared" si="1"/>
        <v>3536</v>
      </c>
      <c r="K12" s="96">
        <v>0</v>
      </c>
      <c r="L12" s="96">
        <v>0</v>
      </c>
      <c r="M12" s="96">
        <v>0</v>
      </c>
      <c r="N12" s="96">
        <f t="shared" si="5"/>
        <v>0</v>
      </c>
      <c r="O12" s="96">
        <v>0</v>
      </c>
      <c r="P12" s="96">
        <v>0</v>
      </c>
      <c r="Q12" s="96">
        <v>0</v>
      </c>
      <c r="R12" s="96">
        <f t="shared" si="2"/>
        <v>0</v>
      </c>
      <c r="S12" s="96">
        <v>4534</v>
      </c>
      <c r="T12" s="96">
        <v>564</v>
      </c>
      <c r="U12" s="96">
        <v>0</v>
      </c>
      <c r="V12" s="96">
        <f t="shared" si="3"/>
        <v>5098</v>
      </c>
      <c r="W12" s="96">
        <v>1947</v>
      </c>
      <c r="X12" s="96">
        <v>1734</v>
      </c>
      <c r="Y12" s="96">
        <v>200</v>
      </c>
      <c r="Z12" s="96">
        <f t="shared" si="4"/>
        <v>3881</v>
      </c>
    </row>
    <row r="13" spans="1:26" s="35" customFormat="1" ht="15">
      <c r="A13" s="94">
        <v>7</v>
      </c>
      <c r="B13" s="97" t="s">
        <v>96</v>
      </c>
      <c r="C13" s="96">
        <v>134174</v>
      </c>
      <c r="D13" s="96">
        <v>14011</v>
      </c>
      <c r="E13" s="96">
        <v>1031</v>
      </c>
      <c r="F13" s="96">
        <f t="shared" si="0"/>
        <v>149216</v>
      </c>
      <c r="G13" s="96">
        <v>6632</v>
      </c>
      <c r="H13" s="96">
        <v>0</v>
      </c>
      <c r="I13" s="96">
        <v>0</v>
      </c>
      <c r="J13" s="96">
        <f t="shared" si="1"/>
        <v>6632</v>
      </c>
      <c r="K13" s="96">
        <v>0</v>
      </c>
      <c r="L13" s="96">
        <v>0</v>
      </c>
      <c r="M13" s="96">
        <v>0</v>
      </c>
      <c r="N13" s="96">
        <f t="shared" si="5"/>
        <v>0</v>
      </c>
      <c r="O13" s="96">
        <v>8</v>
      </c>
      <c r="P13" s="96">
        <v>0</v>
      </c>
      <c r="Q13" s="96">
        <v>35</v>
      </c>
      <c r="R13" s="96">
        <f t="shared" si="2"/>
        <v>43</v>
      </c>
      <c r="S13" s="96">
        <v>12951</v>
      </c>
      <c r="T13" s="96">
        <v>5</v>
      </c>
      <c r="U13" s="96">
        <v>2525</v>
      </c>
      <c r="V13" s="96">
        <f t="shared" si="3"/>
        <v>15481</v>
      </c>
      <c r="W13" s="96">
        <v>22020</v>
      </c>
      <c r="X13" s="96">
        <v>133</v>
      </c>
      <c r="Y13" s="96">
        <v>839</v>
      </c>
      <c r="Z13" s="96">
        <f t="shared" si="4"/>
        <v>22992</v>
      </c>
    </row>
    <row r="14" spans="1:26" s="35" customFormat="1" ht="15">
      <c r="A14" s="94">
        <v>8</v>
      </c>
      <c r="B14" s="97" t="s">
        <v>64</v>
      </c>
      <c r="C14" s="96">
        <v>1333</v>
      </c>
      <c r="D14" s="96">
        <v>1923</v>
      </c>
      <c r="E14" s="96">
        <v>2811</v>
      </c>
      <c r="F14" s="96">
        <f t="shared" si="0"/>
        <v>6067</v>
      </c>
      <c r="G14" s="96">
        <v>0</v>
      </c>
      <c r="H14" s="96">
        <v>0</v>
      </c>
      <c r="I14" s="96">
        <v>220</v>
      </c>
      <c r="J14" s="96">
        <f t="shared" si="1"/>
        <v>220</v>
      </c>
      <c r="K14" s="96">
        <v>0</v>
      </c>
      <c r="L14" s="96">
        <v>0</v>
      </c>
      <c r="M14" s="96">
        <v>0</v>
      </c>
      <c r="N14" s="96">
        <f t="shared" si="5"/>
        <v>0</v>
      </c>
      <c r="O14" s="96">
        <v>0</v>
      </c>
      <c r="P14" s="96">
        <v>0</v>
      </c>
      <c r="Q14" s="96">
        <v>0</v>
      </c>
      <c r="R14" s="96">
        <f t="shared" si="2"/>
        <v>0</v>
      </c>
      <c r="S14" s="96">
        <v>182</v>
      </c>
      <c r="T14" s="96">
        <v>206</v>
      </c>
      <c r="U14" s="96">
        <v>4951</v>
      </c>
      <c r="V14" s="96">
        <f t="shared" si="3"/>
        <v>5339</v>
      </c>
      <c r="W14" s="96">
        <v>3455</v>
      </c>
      <c r="X14" s="96">
        <v>3622</v>
      </c>
      <c r="Y14" s="96">
        <v>5</v>
      </c>
      <c r="Z14" s="96">
        <f t="shared" si="4"/>
        <v>7082</v>
      </c>
    </row>
    <row r="15" spans="1:26" s="35" customFormat="1" ht="15">
      <c r="A15" s="94">
        <v>9</v>
      </c>
      <c r="B15" s="97" t="s">
        <v>22</v>
      </c>
      <c r="C15" s="96">
        <v>958</v>
      </c>
      <c r="D15" s="96">
        <v>109022</v>
      </c>
      <c r="E15" s="96">
        <v>3659</v>
      </c>
      <c r="F15" s="96">
        <f t="shared" si="0"/>
        <v>113639</v>
      </c>
      <c r="G15" s="96">
        <v>61</v>
      </c>
      <c r="H15" s="96">
        <v>213</v>
      </c>
      <c r="I15" s="96">
        <v>795</v>
      </c>
      <c r="J15" s="96">
        <f t="shared" si="1"/>
        <v>1069</v>
      </c>
      <c r="K15" s="96">
        <v>0</v>
      </c>
      <c r="L15" s="96">
        <v>2</v>
      </c>
      <c r="M15" s="96">
        <v>112</v>
      </c>
      <c r="N15" s="96">
        <f t="shared" si="5"/>
        <v>114</v>
      </c>
      <c r="O15" s="96">
        <v>21</v>
      </c>
      <c r="P15" s="96">
        <v>70</v>
      </c>
      <c r="Q15" s="96">
        <v>477</v>
      </c>
      <c r="R15" s="96">
        <f t="shared" si="2"/>
        <v>568</v>
      </c>
      <c r="S15" s="96">
        <v>151</v>
      </c>
      <c r="T15" s="96">
        <v>281</v>
      </c>
      <c r="U15" s="96">
        <v>5558</v>
      </c>
      <c r="V15" s="96">
        <f t="shared" si="3"/>
        <v>5990</v>
      </c>
      <c r="W15" s="96">
        <v>705</v>
      </c>
      <c r="X15" s="96">
        <v>4256</v>
      </c>
      <c r="Y15" s="96">
        <v>1316</v>
      </c>
      <c r="Z15" s="96">
        <f t="shared" si="4"/>
        <v>6277</v>
      </c>
    </row>
    <row r="16" spans="1:26" s="35" customFormat="1" ht="15">
      <c r="A16" s="94">
        <v>10</v>
      </c>
      <c r="B16" s="97" t="s">
        <v>68</v>
      </c>
      <c r="C16" s="96">
        <v>444</v>
      </c>
      <c r="D16" s="96">
        <v>9319</v>
      </c>
      <c r="E16" s="96">
        <v>378</v>
      </c>
      <c r="F16" s="96">
        <f t="shared" si="0"/>
        <v>10141</v>
      </c>
      <c r="G16" s="96">
        <v>0</v>
      </c>
      <c r="H16" s="96">
        <v>15</v>
      </c>
      <c r="I16" s="96">
        <v>56</v>
      </c>
      <c r="J16" s="96">
        <f t="shared" si="1"/>
        <v>71</v>
      </c>
      <c r="K16" s="96">
        <v>0</v>
      </c>
      <c r="L16" s="96">
        <v>0</v>
      </c>
      <c r="M16" s="96">
        <v>0</v>
      </c>
      <c r="N16" s="96">
        <f t="shared" si="5"/>
        <v>0</v>
      </c>
      <c r="O16" s="96">
        <v>0</v>
      </c>
      <c r="P16" s="96">
        <v>37</v>
      </c>
      <c r="Q16" s="96">
        <v>60</v>
      </c>
      <c r="R16" s="96">
        <f>SUM(O16:Q16)</f>
        <v>97</v>
      </c>
      <c r="S16" s="96">
        <v>3</v>
      </c>
      <c r="T16" s="96">
        <v>3446</v>
      </c>
      <c r="U16" s="96">
        <v>1591</v>
      </c>
      <c r="V16" s="96">
        <f t="shared" si="3"/>
        <v>5040</v>
      </c>
      <c r="W16" s="96">
        <v>424</v>
      </c>
      <c r="X16" s="96">
        <v>9009</v>
      </c>
      <c r="Y16" s="96">
        <v>58</v>
      </c>
      <c r="Z16" s="96">
        <f t="shared" si="4"/>
        <v>9491</v>
      </c>
    </row>
    <row r="17" spans="1:26" s="35" customFormat="1" ht="25.5">
      <c r="A17" s="94"/>
      <c r="B17" s="97" t="s">
        <v>97</v>
      </c>
      <c r="C17" s="96">
        <v>35</v>
      </c>
      <c r="D17" s="96">
        <v>86</v>
      </c>
      <c r="E17" s="96">
        <v>219</v>
      </c>
      <c r="F17" s="96">
        <f t="shared" si="0"/>
        <v>340</v>
      </c>
      <c r="G17" s="96">
        <v>0</v>
      </c>
      <c r="H17" s="96">
        <v>2</v>
      </c>
      <c r="I17" s="96">
        <v>60</v>
      </c>
      <c r="J17" s="96">
        <f t="shared" si="1"/>
        <v>62</v>
      </c>
      <c r="K17" s="96">
        <v>0</v>
      </c>
      <c r="L17" s="96">
        <v>0</v>
      </c>
      <c r="M17" s="96">
        <v>0</v>
      </c>
      <c r="N17" s="96">
        <f t="shared" si="5"/>
        <v>0</v>
      </c>
      <c r="O17" s="96">
        <v>0</v>
      </c>
      <c r="P17" s="96">
        <v>0</v>
      </c>
      <c r="Q17" s="96">
        <v>25</v>
      </c>
      <c r="R17" s="96">
        <f t="shared" si="2"/>
        <v>25</v>
      </c>
      <c r="S17" s="96">
        <v>4</v>
      </c>
      <c r="T17" s="96">
        <v>131</v>
      </c>
      <c r="U17" s="96">
        <v>1432</v>
      </c>
      <c r="V17" s="96">
        <f t="shared" si="3"/>
        <v>1567</v>
      </c>
      <c r="W17" s="96">
        <v>26</v>
      </c>
      <c r="X17" s="96">
        <v>90</v>
      </c>
      <c r="Y17" s="96">
        <v>50</v>
      </c>
      <c r="Z17" s="96">
        <f t="shared" si="4"/>
        <v>166</v>
      </c>
    </row>
    <row r="18" spans="1:26" s="35" customFormat="1" ht="15">
      <c r="A18" s="94">
        <v>11</v>
      </c>
      <c r="B18" s="97" t="s">
        <v>69</v>
      </c>
      <c r="C18" s="96">
        <v>1001</v>
      </c>
      <c r="D18" s="96">
        <v>12918</v>
      </c>
      <c r="E18" s="96">
        <v>3094</v>
      </c>
      <c r="F18" s="96">
        <f t="shared" si="0"/>
        <v>17013</v>
      </c>
      <c r="G18" s="96">
        <v>113</v>
      </c>
      <c r="H18" s="96">
        <v>104</v>
      </c>
      <c r="I18" s="96">
        <v>0</v>
      </c>
      <c r="J18" s="96">
        <f t="shared" si="1"/>
        <v>217</v>
      </c>
      <c r="K18" s="96">
        <v>0</v>
      </c>
      <c r="L18" s="96">
        <v>0</v>
      </c>
      <c r="M18" s="96">
        <v>0</v>
      </c>
      <c r="N18" s="96">
        <f t="shared" si="5"/>
        <v>0</v>
      </c>
      <c r="O18" s="96">
        <v>19</v>
      </c>
      <c r="P18" s="96">
        <v>2</v>
      </c>
      <c r="Q18" s="96">
        <v>0</v>
      </c>
      <c r="R18" s="96">
        <f t="shared" si="2"/>
        <v>21</v>
      </c>
      <c r="S18" s="96">
        <v>161</v>
      </c>
      <c r="T18" s="96">
        <v>1250</v>
      </c>
      <c r="U18" s="96">
        <v>2366</v>
      </c>
      <c r="V18" s="96">
        <f t="shared" si="3"/>
        <v>3777</v>
      </c>
      <c r="W18" s="96">
        <v>262</v>
      </c>
      <c r="X18" s="96">
        <v>1238</v>
      </c>
      <c r="Y18" s="96">
        <v>8</v>
      </c>
      <c r="Z18" s="96">
        <f t="shared" si="4"/>
        <v>1508</v>
      </c>
    </row>
    <row r="19" spans="1:26" s="35" customFormat="1" ht="15">
      <c r="A19" s="94">
        <v>12</v>
      </c>
      <c r="B19" s="97" t="s">
        <v>70</v>
      </c>
      <c r="C19" s="96">
        <v>334</v>
      </c>
      <c r="D19" s="96">
        <v>9237</v>
      </c>
      <c r="E19" s="96">
        <v>1599</v>
      </c>
      <c r="F19" s="96">
        <f t="shared" si="0"/>
        <v>11170</v>
      </c>
      <c r="G19" s="96">
        <v>0</v>
      </c>
      <c r="H19" s="96">
        <v>0</v>
      </c>
      <c r="I19" s="96">
        <v>0</v>
      </c>
      <c r="J19" s="96">
        <f t="shared" si="1"/>
        <v>0</v>
      </c>
      <c r="K19" s="96">
        <v>0</v>
      </c>
      <c r="L19" s="96">
        <v>0</v>
      </c>
      <c r="M19" s="96">
        <v>0</v>
      </c>
      <c r="N19" s="96">
        <f t="shared" si="5"/>
        <v>0</v>
      </c>
      <c r="O19" s="96">
        <v>0</v>
      </c>
      <c r="P19" s="96">
        <v>0</v>
      </c>
      <c r="Q19" s="96">
        <v>0</v>
      </c>
      <c r="R19" s="96">
        <f t="shared" si="2"/>
        <v>0</v>
      </c>
      <c r="S19" s="96">
        <v>300</v>
      </c>
      <c r="T19" s="96">
        <v>8042</v>
      </c>
      <c r="U19" s="96">
        <v>678</v>
      </c>
      <c r="V19" s="96">
        <f t="shared" si="3"/>
        <v>9020</v>
      </c>
      <c r="W19" s="96">
        <v>62</v>
      </c>
      <c r="X19" s="96">
        <v>36</v>
      </c>
      <c r="Y19" s="96">
        <v>60</v>
      </c>
      <c r="Z19" s="96">
        <f t="shared" si="4"/>
        <v>158</v>
      </c>
    </row>
    <row r="20" spans="1:26" s="35" customFormat="1" ht="15">
      <c r="A20" s="94">
        <v>13</v>
      </c>
      <c r="B20" s="97" t="s">
        <v>27</v>
      </c>
      <c r="C20" s="96">
        <v>1066</v>
      </c>
      <c r="D20" s="96">
        <v>1546</v>
      </c>
      <c r="E20" s="96">
        <v>1477</v>
      </c>
      <c r="F20" s="96">
        <f t="shared" si="0"/>
        <v>4089</v>
      </c>
      <c r="G20" s="96">
        <v>7</v>
      </c>
      <c r="H20" s="96">
        <v>12</v>
      </c>
      <c r="I20" s="96">
        <v>5</v>
      </c>
      <c r="J20" s="96">
        <f t="shared" si="1"/>
        <v>24</v>
      </c>
      <c r="K20" s="96">
        <v>0</v>
      </c>
      <c r="L20" s="96">
        <v>0</v>
      </c>
      <c r="M20" s="96">
        <v>0</v>
      </c>
      <c r="N20" s="96">
        <f t="shared" si="5"/>
        <v>0</v>
      </c>
      <c r="O20" s="96">
        <v>0</v>
      </c>
      <c r="P20" s="96">
        <v>0</v>
      </c>
      <c r="Q20" s="96">
        <v>0</v>
      </c>
      <c r="R20" s="96">
        <f t="shared" si="2"/>
        <v>0</v>
      </c>
      <c r="S20" s="96">
        <v>122</v>
      </c>
      <c r="T20" s="96">
        <v>302</v>
      </c>
      <c r="U20" s="96">
        <v>1268</v>
      </c>
      <c r="V20" s="96">
        <f t="shared" si="3"/>
        <v>1692</v>
      </c>
      <c r="W20" s="96">
        <v>460</v>
      </c>
      <c r="X20" s="96">
        <v>662</v>
      </c>
      <c r="Y20" s="96">
        <v>1192</v>
      </c>
      <c r="Z20" s="96">
        <f t="shared" si="4"/>
        <v>2314</v>
      </c>
    </row>
    <row r="21" spans="1:26" s="35" customFormat="1" ht="15">
      <c r="A21" s="94">
        <v>14</v>
      </c>
      <c r="B21" s="97" t="s">
        <v>187</v>
      </c>
      <c r="C21" s="96">
        <v>557</v>
      </c>
      <c r="D21" s="96">
        <v>18410</v>
      </c>
      <c r="E21" s="96">
        <v>482</v>
      </c>
      <c r="F21" s="96">
        <f t="shared" si="0"/>
        <v>19449</v>
      </c>
      <c r="G21" s="96">
        <v>39</v>
      </c>
      <c r="H21" s="96">
        <v>19279</v>
      </c>
      <c r="I21" s="96">
        <v>18</v>
      </c>
      <c r="J21" s="96">
        <f t="shared" si="1"/>
        <v>19336</v>
      </c>
      <c r="K21" s="96">
        <v>0</v>
      </c>
      <c r="L21" s="96">
        <v>0</v>
      </c>
      <c r="M21" s="96">
        <v>0</v>
      </c>
      <c r="N21" s="96">
        <f t="shared" si="5"/>
        <v>0</v>
      </c>
      <c r="O21" s="96">
        <v>0</v>
      </c>
      <c r="P21" s="96">
        <v>0</v>
      </c>
      <c r="Q21" s="96">
        <v>0</v>
      </c>
      <c r="R21" s="96">
        <f t="shared" si="2"/>
        <v>0</v>
      </c>
      <c r="S21" s="96">
        <v>137</v>
      </c>
      <c r="T21" s="96">
        <v>3306</v>
      </c>
      <c r="U21" s="96">
        <v>8</v>
      </c>
      <c r="V21" s="96">
        <f t="shared" si="3"/>
        <v>3451</v>
      </c>
      <c r="W21" s="96">
        <v>36</v>
      </c>
      <c r="X21" s="96">
        <v>13501</v>
      </c>
      <c r="Y21" s="96">
        <v>227</v>
      </c>
      <c r="Z21" s="96">
        <f t="shared" si="4"/>
        <v>13764</v>
      </c>
    </row>
    <row r="22" spans="1:26" s="35" customFormat="1" ht="15">
      <c r="A22" s="94">
        <v>15</v>
      </c>
      <c r="B22" s="97" t="s">
        <v>73</v>
      </c>
      <c r="C22" s="96">
        <v>15</v>
      </c>
      <c r="D22" s="96">
        <v>6851</v>
      </c>
      <c r="E22" s="96">
        <v>0</v>
      </c>
      <c r="F22" s="96">
        <f t="shared" si="0"/>
        <v>6866</v>
      </c>
      <c r="G22" s="96">
        <v>376</v>
      </c>
      <c r="H22" s="96">
        <v>3812</v>
      </c>
      <c r="I22" s="96">
        <v>125</v>
      </c>
      <c r="J22" s="96">
        <f t="shared" si="1"/>
        <v>4313</v>
      </c>
      <c r="K22" s="96">
        <v>0</v>
      </c>
      <c r="L22" s="96">
        <v>0</v>
      </c>
      <c r="M22" s="96">
        <v>0</v>
      </c>
      <c r="N22" s="96">
        <f t="shared" si="5"/>
        <v>0</v>
      </c>
      <c r="O22" s="96">
        <v>0</v>
      </c>
      <c r="P22" s="96">
        <v>0</v>
      </c>
      <c r="Q22" s="96">
        <v>0</v>
      </c>
      <c r="R22" s="96">
        <f t="shared" si="2"/>
        <v>0</v>
      </c>
      <c r="S22" s="96">
        <v>5</v>
      </c>
      <c r="T22" s="96">
        <v>536</v>
      </c>
      <c r="U22" s="96">
        <v>750</v>
      </c>
      <c r="V22" s="96">
        <f t="shared" si="3"/>
        <v>1291</v>
      </c>
      <c r="W22" s="96">
        <v>443</v>
      </c>
      <c r="X22" s="96">
        <v>5553</v>
      </c>
      <c r="Y22" s="96">
        <v>25</v>
      </c>
      <c r="Z22" s="96">
        <f t="shared" si="4"/>
        <v>6021</v>
      </c>
    </row>
    <row r="23" spans="1:26" s="35" customFormat="1" ht="15">
      <c r="A23" s="94">
        <v>16</v>
      </c>
      <c r="B23" s="97" t="s">
        <v>74</v>
      </c>
      <c r="C23" s="96">
        <v>91124</v>
      </c>
      <c r="D23" s="96">
        <v>5052</v>
      </c>
      <c r="E23" s="96">
        <v>604</v>
      </c>
      <c r="F23" s="96">
        <f t="shared" si="0"/>
        <v>96780</v>
      </c>
      <c r="G23" s="96">
        <v>8968</v>
      </c>
      <c r="H23" s="96">
        <v>263</v>
      </c>
      <c r="I23" s="96">
        <v>442</v>
      </c>
      <c r="J23" s="96">
        <f t="shared" si="1"/>
        <v>9673</v>
      </c>
      <c r="K23" s="96">
        <v>0</v>
      </c>
      <c r="L23" s="96">
        <v>0</v>
      </c>
      <c r="M23" s="96">
        <v>0</v>
      </c>
      <c r="N23" s="96">
        <f t="shared" si="5"/>
        <v>0</v>
      </c>
      <c r="O23" s="96">
        <v>0</v>
      </c>
      <c r="P23" s="96">
        <v>0</v>
      </c>
      <c r="Q23" s="96">
        <v>0</v>
      </c>
      <c r="R23" s="96">
        <f t="shared" si="2"/>
        <v>0</v>
      </c>
      <c r="S23" s="96">
        <v>37510</v>
      </c>
      <c r="T23" s="96">
        <v>1756</v>
      </c>
      <c r="U23" s="96">
        <v>6985</v>
      </c>
      <c r="V23" s="96">
        <f t="shared" si="3"/>
        <v>46251</v>
      </c>
      <c r="W23" s="96">
        <v>12066</v>
      </c>
      <c r="X23" s="96">
        <v>4285</v>
      </c>
      <c r="Y23" s="96">
        <v>154</v>
      </c>
      <c r="Z23" s="96">
        <f t="shared" si="4"/>
        <v>16505</v>
      </c>
    </row>
    <row r="24" spans="1:26" s="148" customFormat="1" ht="15">
      <c r="A24" s="94">
        <v>17</v>
      </c>
      <c r="B24" s="97" t="s">
        <v>76</v>
      </c>
      <c r="C24" s="96">
        <v>1941</v>
      </c>
      <c r="D24" s="96">
        <v>1600</v>
      </c>
      <c r="E24" s="96">
        <v>1260</v>
      </c>
      <c r="F24" s="96">
        <f t="shared" si="0"/>
        <v>4801</v>
      </c>
      <c r="G24" s="96">
        <v>0</v>
      </c>
      <c r="H24" s="96">
        <v>0</v>
      </c>
      <c r="I24" s="96">
        <v>0</v>
      </c>
      <c r="J24" s="96">
        <f t="shared" si="1"/>
        <v>0</v>
      </c>
      <c r="K24" s="96">
        <v>0</v>
      </c>
      <c r="L24" s="96">
        <v>0</v>
      </c>
      <c r="M24" s="96">
        <v>0</v>
      </c>
      <c r="N24" s="96">
        <f t="shared" si="5"/>
        <v>0</v>
      </c>
      <c r="O24" s="96">
        <v>0</v>
      </c>
      <c r="P24" s="96">
        <v>0</v>
      </c>
      <c r="Q24" s="96">
        <v>0</v>
      </c>
      <c r="R24" s="96">
        <f t="shared" si="2"/>
        <v>0</v>
      </c>
      <c r="S24" s="96">
        <v>324</v>
      </c>
      <c r="T24" s="96">
        <v>794</v>
      </c>
      <c r="U24" s="96">
        <v>3039</v>
      </c>
      <c r="V24" s="96">
        <f t="shared" si="3"/>
        <v>4157</v>
      </c>
      <c r="W24" s="96">
        <v>9</v>
      </c>
      <c r="X24" s="96">
        <v>215</v>
      </c>
      <c r="Y24" s="96">
        <v>0</v>
      </c>
      <c r="Z24" s="96">
        <f t="shared" si="4"/>
        <v>224</v>
      </c>
    </row>
    <row r="25" spans="1:26" s="35" customFormat="1" ht="15">
      <c r="A25" s="94">
        <v>18</v>
      </c>
      <c r="B25" s="97" t="s">
        <v>77</v>
      </c>
      <c r="C25" s="96">
        <v>35</v>
      </c>
      <c r="D25" s="96">
        <v>7382</v>
      </c>
      <c r="E25" s="96">
        <v>99</v>
      </c>
      <c r="F25" s="96">
        <f t="shared" si="0"/>
        <v>7516</v>
      </c>
      <c r="G25" s="96">
        <v>0</v>
      </c>
      <c r="H25" s="96">
        <v>56</v>
      </c>
      <c r="I25" s="96">
        <v>401</v>
      </c>
      <c r="J25" s="96">
        <f t="shared" si="1"/>
        <v>457</v>
      </c>
      <c r="K25" s="96">
        <v>0</v>
      </c>
      <c r="L25" s="96">
        <v>0</v>
      </c>
      <c r="M25" s="96">
        <v>0</v>
      </c>
      <c r="N25" s="96">
        <f t="shared" si="5"/>
        <v>0</v>
      </c>
      <c r="O25" s="96">
        <v>0</v>
      </c>
      <c r="P25" s="96">
        <v>0</v>
      </c>
      <c r="Q25" s="96">
        <v>0</v>
      </c>
      <c r="R25" s="96">
        <f t="shared" si="2"/>
        <v>0</v>
      </c>
      <c r="S25" s="96">
        <v>0</v>
      </c>
      <c r="T25" s="96">
        <v>262</v>
      </c>
      <c r="U25" s="96">
        <v>1505</v>
      </c>
      <c r="V25" s="96">
        <f t="shared" si="3"/>
        <v>1767</v>
      </c>
      <c r="W25" s="96">
        <v>0</v>
      </c>
      <c r="X25" s="96">
        <v>7181</v>
      </c>
      <c r="Y25" s="96">
        <v>415</v>
      </c>
      <c r="Z25" s="96">
        <f t="shared" si="4"/>
        <v>7596</v>
      </c>
    </row>
    <row r="26" spans="1:26" s="35" customFormat="1" ht="15">
      <c r="A26" s="94">
        <v>19</v>
      </c>
      <c r="B26" s="97" t="s">
        <v>78</v>
      </c>
      <c r="C26" s="96">
        <v>1235</v>
      </c>
      <c r="D26" s="96">
        <v>25861</v>
      </c>
      <c r="E26" s="96">
        <v>985</v>
      </c>
      <c r="F26" s="96">
        <f t="shared" si="0"/>
        <v>28081</v>
      </c>
      <c r="G26" s="96">
        <v>244</v>
      </c>
      <c r="H26" s="96">
        <v>6</v>
      </c>
      <c r="I26" s="96">
        <v>135</v>
      </c>
      <c r="J26" s="96">
        <f t="shared" si="1"/>
        <v>385</v>
      </c>
      <c r="K26" s="96">
        <v>0</v>
      </c>
      <c r="L26" s="96">
        <v>0</v>
      </c>
      <c r="M26" s="96">
        <v>0</v>
      </c>
      <c r="N26" s="96">
        <f t="shared" si="5"/>
        <v>0</v>
      </c>
      <c r="O26" s="96">
        <v>0</v>
      </c>
      <c r="P26" s="96">
        <v>0</v>
      </c>
      <c r="Q26" s="96">
        <v>0</v>
      </c>
      <c r="R26" s="96">
        <f t="shared" si="2"/>
        <v>0</v>
      </c>
      <c r="S26" s="96">
        <v>584</v>
      </c>
      <c r="T26" s="96">
        <v>2978</v>
      </c>
      <c r="U26" s="96">
        <v>2316</v>
      </c>
      <c r="V26" s="96">
        <f t="shared" si="3"/>
        <v>5878</v>
      </c>
      <c r="W26" s="96">
        <v>3820</v>
      </c>
      <c r="X26" s="96">
        <v>5259</v>
      </c>
      <c r="Y26" s="96">
        <v>115</v>
      </c>
      <c r="Z26" s="96">
        <f t="shared" si="4"/>
        <v>9194</v>
      </c>
    </row>
    <row r="27" spans="1:26" s="35" customFormat="1" ht="15">
      <c r="A27" s="94"/>
      <c r="B27" s="97" t="s">
        <v>188</v>
      </c>
      <c r="C27" s="96">
        <v>589</v>
      </c>
      <c r="D27" s="96">
        <v>2915</v>
      </c>
      <c r="E27" s="96">
        <v>431</v>
      </c>
      <c r="F27" s="96">
        <f t="shared" si="0"/>
        <v>3935</v>
      </c>
      <c r="G27" s="96">
        <v>0</v>
      </c>
      <c r="H27" s="96">
        <v>0</v>
      </c>
      <c r="I27" s="96">
        <v>42</v>
      </c>
      <c r="J27" s="96">
        <f t="shared" si="1"/>
        <v>42</v>
      </c>
      <c r="K27" s="96">
        <v>0</v>
      </c>
      <c r="L27" s="96">
        <v>0</v>
      </c>
      <c r="M27" s="96">
        <v>0</v>
      </c>
      <c r="N27" s="96">
        <f t="shared" si="5"/>
        <v>0</v>
      </c>
      <c r="O27" s="96">
        <v>0</v>
      </c>
      <c r="P27" s="96">
        <v>0</v>
      </c>
      <c r="Q27" s="96">
        <v>0</v>
      </c>
      <c r="R27" s="96">
        <f t="shared" si="2"/>
        <v>0</v>
      </c>
      <c r="S27" s="96">
        <v>29</v>
      </c>
      <c r="T27" s="96">
        <v>1351</v>
      </c>
      <c r="U27" s="96">
        <v>2432</v>
      </c>
      <c r="V27" s="96">
        <f t="shared" si="3"/>
        <v>3812</v>
      </c>
      <c r="W27" s="96">
        <v>37</v>
      </c>
      <c r="X27" s="96">
        <v>1066</v>
      </c>
      <c r="Y27" s="96">
        <v>100</v>
      </c>
      <c r="Z27" s="96">
        <f t="shared" si="4"/>
        <v>1203</v>
      </c>
    </row>
    <row r="28" spans="1:26" s="35" customFormat="1" ht="15">
      <c r="A28" s="94">
        <v>20</v>
      </c>
      <c r="B28" s="97" t="s">
        <v>79</v>
      </c>
      <c r="C28" s="96">
        <v>77114</v>
      </c>
      <c r="D28" s="96">
        <v>40480</v>
      </c>
      <c r="E28" s="96">
        <v>4036</v>
      </c>
      <c r="F28" s="96">
        <f t="shared" si="0"/>
        <v>121630</v>
      </c>
      <c r="G28" s="96">
        <v>8277</v>
      </c>
      <c r="H28" s="96">
        <v>448</v>
      </c>
      <c r="I28" s="96">
        <v>390</v>
      </c>
      <c r="J28" s="93">
        <f t="shared" si="1"/>
        <v>9115</v>
      </c>
      <c r="K28" s="96">
        <v>0</v>
      </c>
      <c r="L28" s="96">
        <v>0</v>
      </c>
      <c r="M28" s="96">
        <v>137</v>
      </c>
      <c r="N28" s="96">
        <f t="shared" si="5"/>
        <v>137</v>
      </c>
      <c r="O28" s="96">
        <v>391</v>
      </c>
      <c r="P28" s="96">
        <v>104</v>
      </c>
      <c r="Q28" s="96">
        <v>560</v>
      </c>
      <c r="R28" s="96">
        <f t="shared" si="2"/>
        <v>1055</v>
      </c>
      <c r="S28" s="96">
        <v>16044</v>
      </c>
      <c r="T28" s="96">
        <v>9717</v>
      </c>
      <c r="U28" s="96">
        <v>810</v>
      </c>
      <c r="V28" s="96">
        <f t="shared" si="3"/>
        <v>26571</v>
      </c>
      <c r="W28" s="96">
        <v>5404</v>
      </c>
      <c r="X28" s="96">
        <v>6593</v>
      </c>
      <c r="Y28" s="96">
        <v>1826</v>
      </c>
      <c r="Z28" s="96">
        <f t="shared" si="4"/>
        <v>13823</v>
      </c>
    </row>
    <row r="29" spans="1:26" s="35" customFormat="1" ht="15">
      <c r="A29" s="94">
        <v>21</v>
      </c>
      <c r="B29" s="97" t="s">
        <v>81</v>
      </c>
      <c r="C29" s="96">
        <v>0</v>
      </c>
      <c r="D29" s="96">
        <v>214</v>
      </c>
      <c r="E29" s="96">
        <v>640</v>
      </c>
      <c r="F29" s="96">
        <f t="shared" si="0"/>
        <v>854</v>
      </c>
      <c r="G29" s="96">
        <v>1</v>
      </c>
      <c r="H29" s="96">
        <v>46</v>
      </c>
      <c r="I29" s="96">
        <v>1445</v>
      </c>
      <c r="J29" s="96">
        <f t="shared" si="1"/>
        <v>1492</v>
      </c>
      <c r="K29" s="96">
        <v>1</v>
      </c>
      <c r="L29" s="96">
        <v>2</v>
      </c>
      <c r="M29" s="96">
        <v>160</v>
      </c>
      <c r="N29" s="96">
        <f t="shared" si="5"/>
        <v>163</v>
      </c>
      <c r="O29" s="96">
        <v>5</v>
      </c>
      <c r="P29" s="96">
        <v>20</v>
      </c>
      <c r="Q29" s="96">
        <v>1100</v>
      </c>
      <c r="R29" s="96">
        <f t="shared" si="2"/>
        <v>1125</v>
      </c>
      <c r="S29" s="96">
        <v>0</v>
      </c>
      <c r="T29" s="96">
        <v>10</v>
      </c>
      <c r="U29" s="96">
        <v>510</v>
      </c>
      <c r="V29" s="96">
        <f t="shared" si="3"/>
        <v>520</v>
      </c>
      <c r="W29" s="96">
        <v>0</v>
      </c>
      <c r="X29" s="96">
        <v>0</v>
      </c>
      <c r="Y29" s="96">
        <v>300</v>
      </c>
      <c r="Z29" s="96">
        <f t="shared" si="4"/>
        <v>300</v>
      </c>
    </row>
    <row r="30" spans="1:26" s="35" customFormat="1" ht="25.5">
      <c r="A30" s="94"/>
      <c r="B30" s="128" t="s">
        <v>66</v>
      </c>
      <c r="C30" s="103">
        <v>0</v>
      </c>
      <c r="D30" s="103">
        <v>2134</v>
      </c>
      <c r="E30" s="103">
        <v>38</v>
      </c>
      <c r="F30" s="103">
        <f t="shared" si="0"/>
        <v>2172</v>
      </c>
      <c r="G30" s="103">
        <v>0</v>
      </c>
      <c r="H30" s="103">
        <v>0</v>
      </c>
      <c r="I30" s="103">
        <v>0</v>
      </c>
      <c r="J30" s="103">
        <f t="shared" si="1"/>
        <v>0</v>
      </c>
      <c r="K30" s="103">
        <v>0</v>
      </c>
      <c r="L30" s="103">
        <v>0</v>
      </c>
      <c r="M30" s="103">
        <v>0</v>
      </c>
      <c r="N30" s="103">
        <f t="shared" si="5"/>
        <v>0</v>
      </c>
      <c r="O30" s="103">
        <v>0</v>
      </c>
      <c r="P30" s="103">
        <v>0</v>
      </c>
      <c r="Q30" s="103">
        <v>0</v>
      </c>
      <c r="R30" s="103">
        <f t="shared" si="2"/>
        <v>0</v>
      </c>
      <c r="S30" s="103">
        <v>0</v>
      </c>
      <c r="T30" s="103">
        <v>0</v>
      </c>
      <c r="U30" s="103">
        <v>0</v>
      </c>
      <c r="V30" s="103">
        <f t="shared" si="3"/>
        <v>0</v>
      </c>
      <c r="W30" s="103">
        <v>0</v>
      </c>
      <c r="X30" s="103">
        <v>51</v>
      </c>
      <c r="Y30" s="103">
        <v>6</v>
      </c>
      <c r="Z30" s="103">
        <f t="shared" si="4"/>
        <v>57</v>
      </c>
    </row>
    <row r="31" spans="1:26" s="35" customFormat="1" ht="15">
      <c r="A31" s="94">
        <v>22</v>
      </c>
      <c r="B31" s="97" t="s">
        <v>37</v>
      </c>
      <c r="C31" s="96">
        <v>1651</v>
      </c>
      <c r="D31" s="96">
        <v>2877</v>
      </c>
      <c r="E31" s="96">
        <v>1959</v>
      </c>
      <c r="F31" s="96">
        <f t="shared" si="0"/>
        <v>6487</v>
      </c>
      <c r="G31" s="96">
        <v>1</v>
      </c>
      <c r="H31" s="96">
        <v>306</v>
      </c>
      <c r="I31" s="96">
        <v>330</v>
      </c>
      <c r="J31" s="96">
        <f t="shared" si="1"/>
        <v>637</v>
      </c>
      <c r="K31" s="96">
        <v>4</v>
      </c>
      <c r="L31" s="96">
        <v>1</v>
      </c>
      <c r="M31" s="96">
        <v>13</v>
      </c>
      <c r="N31" s="96">
        <f t="shared" si="5"/>
        <v>18</v>
      </c>
      <c r="O31" s="96">
        <v>2</v>
      </c>
      <c r="P31" s="96">
        <v>6</v>
      </c>
      <c r="Q31" s="96">
        <v>472</v>
      </c>
      <c r="R31" s="96">
        <f t="shared" si="2"/>
        <v>480</v>
      </c>
      <c r="S31" s="96">
        <v>11</v>
      </c>
      <c r="T31" s="96">
        <v>78</v>
      </c>
      <c r="U31" s="96">
        <v>120</v>
      </c>
      <c r="V31" s="96">
        <f t="shared" si="3"/>
        <v>209</v>
      </c>
      <c r="W31" s="96">
        <v>288</v>
      </c>
      <c r="X31" s="96">
        <v>2611</v>
      </c>
      <c r="Y31" s="96">
        <v>651</v>
      </c>
      <c r="Z31" s="96">
        <f t="shared" si="4"/>
        <v>3550</v>
      </c>
    </row>
    <row r="32" spans="1:26" s="35" customFormat="1" ht="15">
      <c r="A32" s="94">
        <v>23</v>
      </c>
      <c r="B32" s="97" t="s">
        <v>87</v>
      </c>
      <c r="C32" s="96">
        <v>164</v>
      </c>
      <c r="D32" s="96">
        <v>10704</v>
      </c>
      <c r="E32" s="96">
        <v>270</v>
      </c>
      <c r="F32" s="96">
        <f t="shared" si="0"/>
        <v>11138</v>
      </c>
      <c r="G32" s="96">
        <v>12</v>
      </c>
      <c r="H32" s="96">
        <v>62</v>
      </c>
      <c r="I32" s="96">
        <v>1</v>
      </c>
      <c r="J32" s="96">
        <f t="shared" si="1"/>
        <v>75</v>
      </c>
      <c r="K32" s="96">
        <v>0</v>
      </c>
      <c r="L32" s="96">
        <v>0</v>
      </c>
      <c r="M32" s="96">
        <v>0</v>
      </c>
      <c r="N32" s="96">
        <f t="shared" si="5"/>
        <v>0</v>
      </c>
      <c r="O32" s="96">
        <v>0</v>
      </c>
      <c r="P32" s="96">
        <v>0</v>
      </c>
      <c r="Q32" s="96">
        <v>0</v>
      </c>
      <c r="R32" s="96">
        <f t="shared" si="2"/>
        <v>0</v>
      </c>
      <c r="S32" s="96">
        <v>2</v>
      </c>
      <c r="T32" s="96">
        <v>254</v>
      </c>
      <c r="U32" s="96">
        <v>4512</v>
      </c>
      <c r="V32" s="96">
        <f t="shared" si="3"/>
        <v>4768</v>
      </c>
      <c r="W32" s="96">
        <v>143</v>
      </c>
      <c r="X32" s="96">
        <v>1092</v>
      </c>
      <c r="Y32" s="96">
        <v>41</v>
      </c>
      <c r="Z32" s="96">
        <f t="shared" si="4"/>
        <v>1276</v>
      </c>
    </row>
    <row r="33" spans="1:26" s="35" customFormat="1" ht="15">
      <c r="A33" s="94">
        <v>24</v>
      </c>
      <c r="B33" s="97" t="s">
        <v>90</v>
      </c>
      <c r="C33" s="96">
        <v>17148</v>
      </c>
      <c r="D33" s="96">
        <v>8415</v>
      </c>
      <c r="E33" s="96">
        <v>1666</v>
      </c>
      <c r="F33" s="96">
        <f t="shared" si="0"/>
        <v>27229</v>
      </c>
      <c r="G33" s="96">
        <v>8</v>
      </c>
      <c r="H33" s="96">
        <v>16</v>
      </c>
      <c r="I33" s="96">
        <v>365</v>
      </c>
      <c r="J33" s="96">
        <f t="shared" si="1"/>
        <v>389</v>
      </c>
      <c r="K33" s="96">
        <v>0</v>
      </c>
      <c r="L33" s="96">
        <v>0</v>
      </c>
      <c r="M33" s="96">
        <v>0</v>
      </c>
      <c r="N33" s="96">
        <f t="shared" si="5"/>
        <v>0</v>
      </c>
      <c r="O33" s="96">
        <v>0</v>
      </c>
      <c r="P33" s="96">
        <v>0</v>
      </c>
      <c r="Q33" s="96">
        <v>69</v>
      </c>
      <c r="R33" s="96">
        <f t="shared" si="2"/>
        <v>69</v>
      </c>
      <c r="S33" s="96">
        <v>2445</v>
      </c>
      <c r="T33" s="96">
        <v>5611</v>
      </c>
      <c r="U33" s="96">
        <v>1986</v>
      </c>
      <c r="V33" s="96">
        <f t="shared" si="3"/>
        <v>10042</v>
      </c>
      <c r="W33" s="96">
        <v>551</v>
      </c>
      <c r="X33" s="96">
        <v>1992</v>
      </c>
      <c r="Y33" s="96">
        <v>106</v>
      </c>
      <c r="Z33" s="96">
        <f t="shared" si="4"/>
        <v>2649</v>
      </c>
    </row>
    <row r="34" spans="1:26" ht="15">
      <c r="A34" s="94"/>
      <c r="B34" s="109" t="s">
        <v>46</v>
      </c>
      <c r="C34" s="34">
        <f>SUM(C26:C33,C6:C25)</f>
        <v>361436</v>
      </c>
      <c r="D34" s="34">
        <f>SUM(D26:D33,D6:D25)</f>
        <v>371342</v>
      </c>
      <c r="E34" s="34">
        <f>SUM(E26:E33,E6:E25)</f>
        <v>41757</v>
      </c>
      <c r="F34" s="34">
        <f>SUM(C34:E34)</f>
        <v>774535</v>
      </c>
      <c r="G34" s="34">
        <f>SUM(G8:G33,G6)</f>
        <v>29612</v>
      </c>
      <c r="H34" s="34">
        <f>SUM(H8:H33,H6)</f>
        <v>26895</v>
      </c>
      <c r="I34" s="34">
        <f>SUM(I8:I33,I6)</f>
        <v>6641</v>
      </c>
      <c r="J34" s="34">
        <f>SUM(G34:I34)</f>
        <v>63148</v>
      </c>
      <c r="K34" s="34">
        <f>SUM(K8:K33,K6)</f>
        <v>74</v>
      </c>
      <c r="L34" s="34">
        <f>SUM(L8:L33,L6)</f>
        <v>232</v>
      </c>
      <c r="M34" s="34">
        <f>SUM(M26:M33,M7:M25,M6)</f>
        <v>981</v>
      </c>
      <c r="N34" s="34">
        <f>SUM(K34:M34)</f>
        <v>1287</v>
      </c>
      <c r="O34" s="34">
        <f>SUM(O8:O33,O6)</f>
        <v>3354</v>
      </c>
      <c r="P34" s="34">
        <f>SUM(P8:P33,P6)</f>
        <v>1401</v>
      </c>
      <c r="Q34" s="34">
        <f>SUM(Q26:Q33,Q6:Q25)</f>
        <v>5431</v>
      </c>
      <c r="R34" s="34">
        <f aca="true" t="shared" si="6" ref="R8:R34">SUM(O34:Q34)</f>
        <v>10186</v>
      </c>
      <c r="S34" s="34">
        <f>SUM(S8:S33,S6)</f>
        <v>76772</v>
      </c>
      <c r="T34" s="34">
        <f>SUM(T8:T33,T6)</f>
        <v>45642</v>
      </c>
      <c r="U34" s="34">
        <f>SUM(U26:U33,U6:U25)</f>
        <v>51025</v>
      </c>
      <c r="V34" s="34">
        <f aca="true" t="shared" si="7" ref="V8:V34">SUM(S34:U34)</f>
        <v>173439</v>
      </c>
      <c r="W34" s="34">
        <f>SUM(W8:W33,W6)</f>
        <v>58635</v>
      </c>
      <c r="X34" s="34">
        <f>SUM(X8:X33,X6)</f>
        <v>163532</v>
      </c>
      <c r="Y34" s="34">
        <f>SUM(Y26:Y33,Y6:Y25)</f>
        <v>10093</v>
      </c>
      <c r="Z34" s="34">
        <f>SUM(Z26:Z33,Z6:Z25)</f>
        <v>232260</v>
      </c>
    </row>
    <row r="36" spans="1:26" ht="15">
      <c r="A36" s="211" t="s">
        <v>189</v>
      </c>
      <c r="B36" s="212"/>
      <c r="C36" s="136">
        <v>330915</v>
      </c>
      <c r="D36" s="136">
        <v>262113</v>
      </c>
      <c r="E36" s="136">
        <v>39784</v>
      </c>
      <c r="F36" s="136">
        <v>632812</v>
      </c>
      <c r="G36" s="136">
        <v>35852</v>
      </c>
      <c r="H36" s="136">
        <v>5498</v>
      </c>
      <c r="I36" s="136">
        <v>4574</v>
      </c>
      <c r="J36" s="136">
        <v>45924</v>
      </c>
      <c r="K36" s="136">
        <v>71</v>
      </c>
      <c r="L36" s="136">
        <v>153</v>
      </c>
      <c r="M36" s="136">
        <v>1668</v>
      </c>
      <c r="N36" s="136">
        <v>1892</v>
      </c>
      <c r="O36" s="136">
        <v>2693</v>
      </c>
      <c r="P36" s="136">
        <v>3354</v>
      </c>
      <c r="Q36" s="136">
        <v>4658</v>
      </c>
      <c r="R36" s="136">
        <v>10705</v>
      </c>
      <c r="S36" s="136">
        <v>53828</v>
      </c>
      <c r="T36" s="136">
        <v>34827</v>
      </c>
      <c r="U36" s="136">
        <v>59627</v>
      </c>
      <c r="V36" s="136">
        <v>148282</v>
      </c>
      <c r="W36" s="136">
        <v>56542</v>
      </c>
      <c r="X36" s="136">
        <v>111227</v>
      </c>
      <c r="Y36" s="136">
        <v>8863</v>
      </c>
      <c r="Z36" s="136">
        <v>176632</v>
      </c>
    </row>
    <row r="37" spans="1:26" ht="15">
      <c r="A37" s="213" t="s">
        <v>190</v>
      </c>
      <c r="B37" s="214"/>
      <c r="C37" s="136">
        <f>SUM(C34-C36)</f>
        <v>30521</v>
      </c>
      <c r="D37" s="136">
        <f aca="true" t="shared" si="8" ref="D37:Z37">SUM(D34-D36)</f>
        <v>109229</v>
      </c>
      <c r="E37" s="136">
        <f t="shared" si="8"/>
        <v>1973</v>
      </c>
      <c r="F37" s="136">
        <f t="shared" si="8"/>
        <v>141723</v>
      </c>
      <c r="G37" s="136">
        <f t="shared" si="8"/>
        <v>-6240</v>
      </c>
      <c r="H37" s="136">
        <f t="shared" si="8"/>
        <v>21397</v>
      </c>
      <c r="I37" s="136">
        <f t="shared" si="8"/>
        <v>2067</v>
      </c>
      <c r="J37" s="136">
        <f t="shared" si="8"/>
        <v>17224</v>
      </c>
      <c r="K37" s="136">
        <f t="shared" si="8"/>
        <v>3</v>
      </c>
      <c r="L37" s="136">
        <f t="shared" si="8"/>
        <v>79</v>
      </c>
      <c r="M37" s="136">
        <f t="shared" si="8"/>
        <v>-687</v>
      </c>
      <c r="N37" s="136">
        <f t="shared" si="8"/>
        <v>-605</v>
      </c>
      <c r="O37" s="136">
        <f t="shared" si="8"/>
        <v>661</v>
      </c>
      <c r="P37" s="136">
        <f t="shared" si="8"/>
        <v>-1953</v>
      </c>
      <c r="Q37" s="136">
        <f t="shared" si="8"/>
        <v>773</v>
      </c>
      <c r="R37" s="136">
        <f t="shared" si="8"/>
        <v>-519</v>
      </c>
      <c r="S37" s="136">
        <f t="shared" si="8"/>
        <v>22944</v>
      </c>
      <c r="T37" s="136">
        <f t="shared" si="8"/>
        <v>10815</v>
      </c>
      <c r="U37" s="136">
        <f t="shared" si="8"/>
        <v>-8602</v>
      </c>
      <c r="V37" s="136">
        <f t="shared" si="8"/>
        <v>25157</v>
      </c>
      <c r="W37" s="136">
        <f t="shared" si="8"/>
        <v>2093</v>
      </c>
      <c r="X37" s="136">
        <f t="shared" si="8"/>
        <v>52305</v>
      </c>
      <c r="Y37" s="136">
        <f t="shared" si="8"/>
        <v>1230</v>
      </c>
      <c r="Z37" s="136">
        <f t="shared" si="8"/>
        <v>55628</v>
      </c>
    </row>
    <row r="38" spans="3:5" ht="15">
      <c r="C38" s="193"/>
      <c r="D38" s="193"/>
      <c r="E38" s="193"/>
    </row>
  </sheetData>
  <sheetProtection/>
  <mergeCells count="13">
    <mergeCell ref="W4:Z4"/>
    <mergeCell ref="A36:B36"/>
    <mergeCell ref="A37:B37"/>
    <mergeCell ref="A1:D1"/>
    <mergeCell ref="A2:Z2"/>
    <mergeCell ref="A3:A5"/>
    <mergeCell ref="B3:B5"/>
    <mergeCell ref="C3:Z3"/>
    <mergeCell ref="C4:F4"/>
    <mergeCell ref="G4:J4"/>
    <mergeCell ref="K4:N4"/>
    <mergeCell ref="O4:R4"/>
    <mergeCell ref="S4:V4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7"/>
  <sheetViews>
    <sheetView zoomScaleSheetLayoutView="115" zoomScalePageLayoutView="0" workbookViewId="0" topLeftCell="A1">
      <selection activeCell="L1" sqref="L1"/>
    </sheetView>
  </sheetViews>
  <sheetFormatPr defaultColWidth="9.140625" defaultRowHeight="15"/>
  <cols>
    <col min="1" max="1" width="3.28125" style="0" customWidth="1"/>
    <col min="2" max="2" width="21.7109375" style="0" customWidth="1"/>
    <col min="3" max="3" width="6.7109375" style="0" customWidth="1"/>
    <col min="4" max="4" width="6.28125" style="0" customWidth="1"/>
    <col min="5" max="5" width="5.28125" style="0" customWidth="1"/>
    <col min="6" max="6" width="6.7109375" style="0" customWidth="1"/>
    <col min="7" max="7" width="5.140625" style="0" customWidth="1"/>
    <col min="8" max="8" width="5.421875" style="0" customWidth="1"/>
    <col min="9" max="9" width="4.57421875" style="0" customWidth="1"/>
    <col min="10" max="10" width="5.8515625" style="0" customWidth="1"/>
    <col min="11" max="11" width="4.28125" style="0" customWidth="1"/>
    <col min="12" max="12" width="4.7109375" style="0" customWidth="1"/>
    <col min="13" max="13" width="4.421875" style="0" customWidth="1"/>
    <col min="14" max="14" width="5.140625" style="0" customWidth="1"/>
    <col min="15" max="15" width="5.7109375" style="0" customWidth="1"/>
    <col min="16" max="17" width="5.28125" style="0" customWidth="1"/>
    <col min="18" max="18" width="5.8515625" style="0" customWidth="1"/>
    <col min="19" max="20" width="5.421875" style="0" customWidth="1"/>
    <col min="21" max="21" width="6.57421875" style="0" customWidth="1"/>
    <col min="22" max="22" width="6.28125" style="0" customWidth="1"/>
    <col min="23" max="23" width="6.00390625" style="0" customWidth="1"/>
    <col min="24" max="24" width="6.57421875" style="0" customWidth="1"/>
    <col min="25" max="25" width="5.00390625" style="0" customWidth="1"/>
    <col min="26" max="26" width="6.28125" style="0" customWidth="1"/>
  </cols>
  <sheetData>
    <row r="1" spans="1:4" s="150" customFormat="1" ht="15">
      <c r="A1" s="207" t="s">
        <v>99</v>
      </c>
      <c r="B1" s="207"/>
      <c r="C1" s="207"/>
      <c r="D1" s="207"/>
    </row>
    <row r="2" spans="1:26" ht="24" customHeight="1">
      <c r="A2" s="208" t="s">
        <v>176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ht="18" customHeight="1">
      <c r="A3" s="209" t="s">
        <v>12</v>
      </c>
      <c r="B3" s="209" t="s">
        <v>177</v>
      </c>
      <c r="C3" s="210" t="s">
        <v>0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</row>
    <row r="4" spans="1:26" ht="24.75" customHeight="1">
      <c r="A4" s="209"/>
      <c r="B4" s="209"/>
      <c r="C4" s="205" t="s">
        <v>5</v>
      </c>
      <c r="D4" s="205"/>
      <c r="E4" s="205"/>
      <c r="F4" s="205"/>
      <c r="G4" s="205" t="s">
        <v>6</v>
      </c>
      <c r="H4" s="205"/>
      <c r="I4" s="205"/>
      <c r="J4" s="205"/>
      <c r="K4" s="205" t="s">
        <v>7</v>
      </c>
      <c r="L4" s="205"/>
      <c r="M4" s="205"/>
      <c r="N4" s="205"/>
      <c r="O4" s="205" t="s">
        <v>8</v>
      </c>
      <c r="P4" s="205"/>
      <c r="Q4" s="205"/>
      <c r="R4" s="205"/>
      <c r="S4" s="205" t="s">
        <v>9</v>
      </c>
      <c r="T4" s="205"/>
      <c r="U4" s="205"/>
      <c r="V4" s="205"/>
      <c r="W4" s="205" t="s">
        <v>10</v>
      </c>
      <c r="X4" s="205"/>
      <c r="Y4" s="205"/>
      <c r="Z4" s="205"/>
    </row>
    <row r="5" spans="1:26" ht="66.75" customHeight="1">
      <c r="A5" s="209"/>
      <c r="B5" s="209"/>
      <c r="C5" s="182" t="s">
        <v>108</v>
      </c>
      <c r="D5" s="182" t="s">
        <v>109</v>
      </c>
      <c r="E5" s="182" t="s">
        <v>50</v>
      </c>
      <c r="F5" s="183" t="s">
        <v>51</v>
      </c>
      <c r="G5" s="182" t="s">
        <v>108</v>
      </c>
      <c r="H5" s="182" t="s">
        <v>109</v>
      </c>
      <c r="I5" s="182" t="s">
        <v>50</v>
      </c>
      <c r="J5" s="183" t="s">
        <v>51</v>
      </c>
      <c r="K5" s="182" t="s">
        <v>108</v>
      </c>
      <c r="L5" s="182" t="s">
        <v>109</v>
      </c>
      <c r="M5" s="182" t="s">
        <v>50</v>
      </c>
      <c r="N5" s="183" t="s">
        <v>51</v>
      </c>
      <c r="O5" s="182" t="s">
        <v>108</v>
      </c>
      <c r="P5" s="182" t="s">
        <v>109</v>
      </c>
      <c r="Q5" s="182" t="s">
        <v>50</v>
      </c>
      <c r="R5" s="183" t="s">
        <v>51</v>
      </c>
      <c r="S5" s="182" t="s">
        <v>108</v>
      </c>
      <c r="T5" s="182" t="s">
        <v>109</v>
      </c>
      <c r="U5" s="182" t="s">
        <v>50</v>
      </c>
      <c r="V5" s="183" t="s">
        <v>51</v>
      </c>
      <c r="W5" s="182" t="s">
        <v>108</v>
      </c>
      <c r="X5" s="182" t="s">
        <v>109</v>
      </c>
      <c r="Y5" s="182" t="s">
        <v>50</v>
      </c>
      <c r="Z5" s="183" t="s">
        <v>51</v>
      </c>
    </row>
    <row r="6" spans="1:26" ht="67.5">
      <c r="A6" s="174">
        <v>1</v>
      </c>
      <c r="B6" s="175" t="s">
        <v>110</v>
      </c>
      <c r="C6" s="180">
        <v>2332</v>
      </c>
      <c r="D6" s="180">
        <v>92748</v>
      </c>
      <c r="E6" s="180">
        <v>2273</v>
      </c>
      <c r="F6" s="180">
        <f aca="true" t="shared" si="0" ref="F6:F54">SUM(C6:E6)</f>
        <v>97353</v>
      </c>
      <c r="G6" s="180">
        <v>4</v>
      </c>
      <c r="H6" s="180">
        <v>175</v>
      </c>
      <c r="I6" s="180">
        <v>63</v>
      </c>
      <c r="J6" s="180">
        <f aca="true" t="shared" si="1" ref="J6:J54">SUM(G6:I6)</f>
        <v>242</v>
      </c>
      <c r="K6" s="180">
        <v>0</v>
      </c>
      <c r="L6" s="180">
        <v>0</v>
      </c>
      <c r="M6" s="180">
        <v>15</v>
      </c>
      <c r="N6" s="180">
        <f aca="true" t="shared" si="2" ref="N6:N54">SUM(K6:M6)</f>
        <v>15</v>
      </c>
      <c r="O6" s="180">
        <v>8</v>
      </c>
      <c r="P6" s="180">
        <v>3</v>
      </c>
      <c r="Q6" s="180">
        <v>84</v>
      </c>
      <c r="R6" s="180">
        <f aca="true" t="shared" si="3" ref="R6:R54">SUM(O6:Q6)</f>
        <v>95</v>
      </c>
      <c r="S6" s="180">
        <v>52</v>
      </c>
      <c r="T6" s="180">
        <v>907</v>
      </c>
      <c r="U6" s="180">
        <v>6142</v>
      </c>
      <c r="V6" s="180">
        <f aca="true" t="shared" si="4" ref="V6:V54">SUM(S6:U6)</f>
        <v>7101</v>
      </c>
      <c r="W6" s="180">
        <v>10747</v>
      </c>
      <c r="X6" s="180">
        <v>94752</v>
      </c>
      <c r="Y6" s="180">
        <v>72</v>
      </c>
      <c r="Z6" s="180">
        <f aca="true" t="shared" si="5" ref="Z6:Z54">SUM(W6:Y6)</f>
        <v>105571</v>
      </c>
    </row>
    <row r="7" spans="1:26" ht="22.5">
      <c r="A7" s="174">
        <v>2</v>
      </c>
      <c r="B7" s="175" t="s">
        <v>111</v>
      </c>
      <c r="C7" s="180">
        <v>207</v>
      </c>
      <c r="D7" s="180">
        <v>4229</v>
      </c>
      <c r="E7" s="180">
        <v>1683</v>
      </c>
      <c r="F7" s="180">
        <f t="shared" si="0"/>
        <v>6119</v>
      </c>
      <c r="G7" s="180">
        <v>0</v>
      </c>
      <c r="H7" s="180">
        <v>0</v>
      </c>
      <c r="I7" s="180">
        <v>0</v>
      </c>
      <c r="J7" s="180">
        <f t="shared" si="1"/>
        <v>0</v>
      </c>
      <c r="K7" s="180">
        <v>0</v>
      </c>
      <c r="L7" s="180">
        <v>0</v>
      </c>
      <c r="M7" s="180">
        <v>0</v>
      </c>
      <c r="N7" s="180">
        <f t="shared" si="2"/>
        <v>0</v>
      </c>
      <c r="O7" s="180">
        <v>0</v>
      </c>
      <c r="P7" s="180">
        <v>0</v>
      </c>
      <c r="Q7" s="180">
        <v>0</v>
      </c>
      <c r="R7" s="180">
        <f t="shared" si="3"/>
        <v>0</v>
      </c>
      <c r="S7" s="180">
        <v>24</v>
      </c>
      <c r="T7" s="180">
        <v>46</v>
      </c>
      <c r="U7" s="180">
        <v>1580</v>
      </c>
      <c r="V7" s="180">
        <f t="shared" si="4"/>
        <v>1650</v>
      </c>
      <c r="W7" s="180">
        <v>78</v>
      </c>
      <c r="X7" s="180">
        <v>5336</v>
      </c>
      <c r="Y7" s="180">
        <v>1631</v>
      </c>
      <c r="Z7" s="180">
        <f t="shared" si="5"/>
        <v>7045</v>
      </c>
    </row>
    <row r="8" spans="1:26" ht="22.5">
      <c r="A8" s="174">
        <v>3</v>
      </c>
      <c r="B8" s="175" t="s">
        <v>112</v>
      </c>
      <c r="C8" s="180">
        <v>8568</v>
      </c>
      <c r="D8" s="180">
        <v>11802</v>
      </c>
      <c r="E8" s="180">
        <v>2391</v>
      </c>
      <c r="F8" s="180">
        <f t="shared" si="0"/>
        <v>22761</v>
      </c>
      <c r="G8" s="180">
        <v>3771</v>
      </c>
      <c r="H8" s="180">
        <v>119</v>
      </c>
      <c r="I8" s="180">
        <v>452</v>
      </c>
      <c r="J8" s="180">
        <f t="shared" si="1"/>
        <v>4342</v>
      </c>
      <c r="K8" s="180">
        <v>0</v>
      </c>
      <c r="L8" s="180">
        <v>7</v>
      </c>
      <c r="M8" s="180">
        <v>167</v>
      </c>
      <c r="N8" s="180">
        <f t="shared" si="2"/>
        <v>174</v>
      </c>
      <c r="O8" s="180">
        <v>2</v>
      </c>
      <c r="P8" s="180">
        <v>11</v>
      </c>
      <c r="Q8" s="180">
        <v>258</v>
      </c>
      <c r="R8" s="180">
        <f t="shared" si="3"/>
        <v>271</v>
      </c>
      <c r="S8" s="180">
        <v>1493</v>
      </c>
      <c r="T8" s="180">
        <v>506</v>
      </c>
      <c r="U8" s="180">
        <v>2383</v>
      </c>
      <c r="V8" s="180">
        <f t="shared" si="4"/>
        <v>4382</v>
      </c>
      <c r="W8" s="180">
        <v>687</v>
      </c>
      <c r="X8" s="180">
        <v>6918</v>
      </c>
      <c r="Y8" s="180">
        <v>1132</v>
      </c>
      <c r="Z8" s="180">
        <f t="shared" si="5"/>
        <v>8737</v>
      </c>
    </row>
    <row r="9" spans="1:26" ht="22.5">
      <c r="A9" s="174"/>
      <c r="B9" s="176" t="s">
        <v>113</v>
      </c>
      <c r="C9" s="180">
        <v>163</v>
      </c>
      <c r="D9" s="180">
        <v>1888</v>
      </c>
      <c r="E9" s="180">
        <v>851</v>
      </c>
      <c r="F9" s="180">
        <f t="shared" si="0"/>
        <v>2902</v>
      </c>
      <c r="G9" s="180">
        <v>0</v>
      </c>
      <c r="H9" s="180">
        <v>0</v>
      </c>
      <c r="I9" s="180">
        <v>145</v>
      </c>
      <c r="J9" s="180">
        <f t="shared" si="1"/>
        <v>145</v>
      </c>
      <c r="K9" s="180">
        <v>0</v>
      </c>
      <c r="L9" s="180">
        <v>0</v>
      </c>
      <c r="M9" s="180">
        <v>0</v>
      </c>
      <c r="N9" s="180">
        <f t="shared" si="2"/>
        <v>0</v>
      </c>
      <c r="O9" s="180">
        <v>0</v>
      </c>
      <c r="P9" s="180">
        <v>0</v>
      </c>
      <c r="Q9" s="180">
        <v>0</v>
      </c>
      <c r="R9" s="180">
        <f t="shared" si="3"/>
        <v>0</v>
      </c>
      <c r="S9" s="180">
        <v>0</v>
      </c>
      <c r="T9" s="180">
        <v>200</v>
      </c>
      <c r="U9" s="180">
        <v>344</v>
      </c>
      <c r="V9" s="180">
        <f t="shared" si="4"/>
        <v>544</v>
      </c>
      <c r="W9" s="180">
        <v>181</v>
      </c>
      <c r="X9" s="180">
        <v>1481</v>
      </c>
      <c r="Y9" s="180">
        <v>508</v>
      </c>
      <c r="Z9" s="180">
        <f t="shared" si="5"/>
        <v>2170</v>
      </c>
    </row>
    <row r="10" spans="1:26" ht="22.5">
      <c r="A10" s="174">
        <v>4</v>
      </c>
      <c r="B10" s="175" t="s">
        <v>114</v>
      </c>
      <c r="C10" s="180">
        <v>99506</v>
      </c>
      <c r="D10" s="180">
        <v>5948</v>
      </c>
      <c r="E10" s="180">
        <v>5127</v>
      </c>
      <c r="F10" s="180">
        <f t="shared" si="0"/>
        <v>110581</v>
      </c>
      <c r="G10" s="180">
        <v>1439</v>
      </c>
      <c r="H10" s="180">
        <v>1333</v>
      </c>
      <c r="I10" s="180">
        <v>116</v>
      </c>
      <c r="J10" s="180">
        <f t="shared" si="1"/>
        <v>2888</v>
      </c>
      <c r="K10" s="180">
        <v>5</v>
      </c>
      <c r="L10" s="180">
        <v>0</v>
      </c>
      <c r="M10" s="180">
        <v>0</v>
      </c>
      <c r="N10" s="180">
        <f t="shared" si="2"/>
        <v>5</v>
      </c>
      <c r="O10" s="180">
        <v>18</v>
      </c>
      <c r="P10" s="180">
        <v>9</v>
      </c>
      <c r="Q10" s="180">
        <v>121</v>
      </c>
      <c r="R10" s="180">
        <f t="shared" si="3"/>
        <v>148</v>
      </c>
      <c r="S10" s="180">
        <v>8971</v>
      </c>
      <c r="T10" s="180">
        <v>1395</v>
      </c>
      <c r="U10" s="180">
        <v>637</v>
      </c>
      <c r="V10" s="180">
        <f t="shared" si="4"/>
        <v>11003</v>
      </c>
      <c r="W10" s="180">
        <v>4275</v>
      </c>
      <c r="X10" s="180">
        <v>1892</v>
      </c>
      <c r="Y10" s="180">
        <v>195</v>
      </c>
      <c r="Z10" s="180">
        <f t="shared" si="5"/>
        <v>6362</v>
      </c>
    </row>
    <row r="11" spans="1:26" ht="15">
      <c r="A11" s="174"/>
      <c r="B11" s="176" t="s">
        <v>115</v>
      </c>
      <c r="C11" s="180">
        <v>76704</v>
      </c>
      <c r="D11" s="180">
        <v>2475</v>
      </c>
      <c r="E11" s="180">
        <v>1605</v>
      </c>
      <c r="F11" s="180">
        <f t="shared" si="0"/>
        <v>80784</v>
      </c>
      <c r="G11" s="180">
        <v>731</v>
      </c>
      <c r="H11" s="180">
        <v>4</v>
      </c>
      <c r="I11" s="180">
        <v>39</v>
      </c>
      <c r="J11" s="180">
        <f t="shared" si="1"/>
        <v>774</v>
      </c>
      <c r="K11" s="180">
        <v>4</v>
      </c>
      <c r="L11" s="180">
        <v>0</v>
      </c>
      <c r="M11" s="180">
        <v>0</v>
      </c>
      <c r="N11" s="180">
        <f t="shared" si="2"/>
        <v>4</v>
      </c>
      <c r="O11" s="180">
        <v>0</v>
      </c>
      <c r="P11" s="180">
        <v>0</v>
      </c>
      <c r="Q11" s="180">
        <v>62</v>
      </c>
      <c r="R11" s="180">
        <f t="shared" si="3"/>
        <v>62</v>
      </c>
      <c r="S11" s="180">
        <v>7962</v>
      </c>
      <c r="T11" s="180">
        <v>20</v>
      </c>
      <c r="U11" s="180">
        <v>413</v>
      </c>
      <c r="V11" s="180">
        <f t="shared" si="4"/>
        <v>8395</v>
      </c>
      <c r="W11" s="180">
        <v>1386</v>
      </c>
      <c r="X11" s="180">
        <v>806</v>
      </c>
      <c r="Y11" s="180">
        <v>124</v>
      </c>
      <c r="Z11" s="180">
        <f t="shared" si="5"/>
        <v>2316</v>
      </c>
    </row>
    <row r="12" spans="1:26" ht="22.5">
      <c r="A12" s="174">
        <v>5</v>
      </c>
      <c r="B12" s="177" t="s">
        <v>116</v>
      </c>
      <c r="C12" s="180">
        <v>15082</v>
      </c>
      <c r="D12" s="180">
        <v>21417</v>
      </c>
      <c r="E12" s="180">
        <v>1077</v>
      </c>
      <c r="F12" s="180">
        <f t="shared" si="0"/>
        <v>37576</v>
      </c>
      <c r="G12" s="180">
        <v>5569</v>
      </c>
      <c r="H12" s="180">
        <v>47</v>
      </c>
      <c r="I12" s="180">
        <v>7</v>
      </c>
      <c r="J12" s="180">
        <f t="shared" si="1"/>
        <v>5623</v>
      </c>
      <c r="K12" s="180">
        <v>0</v>
      </c>
      <c r="L12" s="180">
        <v>0</v>
      </c>
      <c r="M12" s="180">
        <v>0</v>
      </c>
      <c r="N12" s="180">
        <f t="shared" si="2"/>
        <v>0</v>
      </c>
      <c r="O12" s="180">
        <v>86</v>
      </c>
      <c r="P12" s="180">
        <v>6</v>
      </c>
      <c r="Q12" s="180">
        <v>0</v>
      </c>
      <c r="R12" s="180">
        <f t="shared" si="3"/>
        <v>92</v>
      </c>
      <c r="S12" s="180">
        <v>318</v>
      </c>
      <c r="T12" s="180">
        <v>12088</v>
      </c>
      <c r="U12" s="180">
        <v>155</v>
      </c>
      <c r="V12" s="180">
        <f t="shared" si="4"/>
        <v>12561</v>
      </c>
      <c r="W12" s="180">
        <v>952</v>
      </c>
      <c r="X12" s="180">
        <v>6951</v>
      </c>
      <c r="Y12" s="180">
        <v>253</v>
      </c>
      <c r="Z12" s="180">
        <f t="shared" si="5"/>
        <v>8156</v>
      </c>
    </row>
    <row r="13" spans="1:26" ht="15">
      <c r="A13" s="174"/>
      <c r="B13" s="178" t="s">
        <v>117</v>
      </c>
      <c r="C13" s="180">
        <v>10072</v>
      </c>
      <c r="D13" s="180">
        <v>21344</v>
      </c>
      <c r="E13" s="184">
        <v>544</v>
      </c>
      <c r="F13" s="180">
        <f t="shared" si="0"/>
        <v>31960</v>
      </c>
      <c r="G13" s="180">
        <v>321</v>
      </c>
      <c r="H13" s="180">
        <v>1</v>
      </c>
      <c r="I13" s="180">
        <v>0</v>
      </c>
      <c r="J13" s="180">
        <f t="shared" si="1"/>
        <v>322</v>
      </c>
      <c r="K13" s="180">
        <v>0</v>
      </c>
      <c r="L13" s="180">
        <v>0</v>
      </c>
      <c r="M13" s="180">
        <v>0</v>
      </c>
      <c r="N13" s="180">
        <f t="shared" si="2"/>
        <v>0</v>
      </c>
      <c r="O13" s="180">
        <v>0</v>
      </c>
      <c r="P13" s="180">
        <v>0</v>
      </c>
      <c r="Q13" s="180">
        <v>0</v>
      </c>
      <c r="R13" s="180">
        <f t="shared" si="3"/>
        <v>0</v>
      </c>
      <c r="S13" s="180">
        <v>194</v>
      </c>
      <c r="T13" s="180">
        <v>12037</v>
      </c>
      <c r="U13" s="180">
        <v>150</v>
      </c>
      <c r="V13" s="180">
        <f t="shared" si="4"/>
        <v>12381</v>
      </c>
      <c r="W13" s="180">
        <v>416</v>
      </c>
      <c r="X13" s="180">
        <v>6897</v>
      </c>
      <c r="Y13" s="180">
        <v>210</v>
      </c>
      <c r="Z13" s="180">
        <f t="shared" si="5"/>
        <v>7523</v>
      </c>
    </row>
    <row r="14" spans="1:26" ht="22.5">
      <c r="A14" s="174">
        <v>6</v>
      </c>
      <c r="B14" s="175" t="s">
        <v>118</v>
      </c>
      <c r="C14" s="180">
        <v>9656</v>
      </c>
      <c r="D14" s="180">
        <v>11723</v>
      </c>
      <c r="E14" s="180">
        <v>1186</v>
      </c>
      <c r="F14" s="180">
        <f t="shared" si="0"/>
        <v>22565</v>
      </c>
      <c r="G14" s="180">
        <v>417</v>
      </c>
      <c r="H14" s="180">
        <v>144</v>
      </c>
      <c r="I14" s="180">
        <v>24</v>
      </c>
      <c r="J14" s="180">
        <f t="shared" si="1"/>
        <v>585</v>
      </c>
      <c r="K14" s="180">
        <v>8</v>
      </c>
      <c r="L14" s="180">
        <v>0</v>
      </c>
      <c r="M14" s="180">
        <v>0</v>
      </c>
      <c r="N14" s="180">
        <f t="shared" si="2"/>
        <v>8</v>
      </c>
      <c r="O14" s="180">
        <v>53</v>
      </c>
      <c r="P14" s="180">
        <v>17</v>
      </c>
      <c r="Q14" s="180">
        <v>383</v>
      </c>
      <c r="R14" s="180">
        <f t="shared" si="3"/>
        <v>453</v>
      </c>
      <c r="S14" s="180">
        <v>222</v>
      </c>
      <c r="T14" s="180">
        <v>350</v>
      </c>
      <c r="U14" s="180">
        <v>645</v>
      </c>
      <c r="V14" s="180">
        <f t="shared" si="4"/>
        <v>1217</v>
      </c>
      <c r="W14" s="180">
        <v>699</v>
      </c>
      <c r="X14" s="180">
        <v>6202</v>
      </c>
      <c r="Y14" s="180">
        <v>62</v>
      </c>
      <c r="Z14" s="180">
        <f t="shared" si="5"/>
        <v>6963</v>
      </c>
    </row>
    <row r="15" spans="1:26" ht="15">
      <c r="A15" s="174"/>
      <c r="B15" s="176" t="s">
        <v>119</v>
      </c>
      <c r="C15" s="180">
        <v>642</v>
      </c>
      <c r="D15" s="180">
        <v>670</v>
      </c>
      <c r="E15" s="180">
        <v>284</v>
      </c>
      <c r="F15" s="180">
        <f t="shared" si="0"/>
        <v>1596</v>
      </c>
      <c r="G15" s="180">
        <v>33</v>
      </c>
      <c r="H15" s="180">
        <v>127</v>
      </c>
      <c r="I15" s="180">
        <v>24</v>
      </c>
      <c r="J15" s="180">
        <f t="shared" si="1"/>
        <v>184</v>
      </c>
      <c r="K15" s="180">
        <v>0</v>
      </c>
      <c r="L15" s="180">
        <v>0</v>
      </c>
      <c r="M15" s="180">
        <v>0</v>
      </c>
      <c r="N15" s="180">
        <f t="shared" si="2"/>
        <v>0</v>
      </c>
      <c r="O15" s="180">
        <v>0</v>
      </c>
      <c r="P15" s="180">
        <v>0</v>
      </c>
      <c r="Q15" s="180">
        <v>0</v>
      </c>
      <c r="R15" s="180">
        <f t="shared" si="3"/>
        <v>0</v>
      </c>
      <c r="S15" s="180">
        <v>167</v>
      </c>
      <c r="T15" s="180">
        <v>302</v>
      </c>
      <c r="U15" s="180">
        <v>32</v>
      </c>
      <c r="V15" s="180">
        <f t="shared" si="4"/>
        <v>501</v>
      </c>
      <c r="W15" s="180">
        <v>375</v>
      </c>
      <c r="X15" s="180">
        <v>766</v>
      </c>
      <c r="Y15" s="180">
        <v>36</v>
      </c>
      <c r="Z15" s="180">
        <f t="shared" si="5"/>
        <v>1177</v>
      </c>
    </row>
    <row r="16" spans="1:26" ht="22.5">
      <c r="A16" s="174">
        <v>7</v>
      </c>
      <c r="B16" s="121" t="s">
        <v>120</v>
      </c>
      <c r="C16" s="180">
        <v>607</v>
      </c>
      <c r="D16" s="180">
        <v>2383</v>
      </c>
      <c r="E16" s="180">
        <v>7176</v>
      </c>
      <c r="F16" s="180">
        <f t="shared" si="0"/>
        <v>10166</v>
      </c>
      <c r="G16" s="180">
        <v>51</v>
      </c>
      <c r="H16" s="180">
        <v>87</v>
      </c>
      <c r="I16" s="185">
        <v>3620</v>
      </c>
      <c r="J16" s="180">
        <f t="shared" si="1"/>
        <v>3758</v>
      </c>
      <c r="K16" s="180">
        <v>0</v>
      </c>
      <c r="L16" s="180">
        <v>0</v>
      </c>
      <c r="M16" s="180">
        <v>0</v>
      </c>
      <c r="N16" s="180">
        <f t="shared" si="2"/>
        <v>0</v>
      </c>
      <c r="O16" s="180">
        <v>0</v>
      </c>
      <c r="P16" s="180">
        <v>0</v>
      </c>
      <c r="Q16" s="180">
        <v>0</v>
      </c>
      <c r="R16" s="180">
        <f t="shared" si="3"/>
        <v>0</v>
      </c>
      <c r="S16" s="180">
        <v>129</v>
      </c>
      <c r="T16" s="180">
        <v>96</v>
      </c>
      <c r="U16" s="180">
        <v>730</v>
      </c>
      <c r="V16" s="180">
        <f t="shared" si="4"/>
        <v>955</v>
      </c>
      <c r="W16" s="180">
        <v>36</v>
      </c>
      <c r="X16" s="180">
        <v>2275</v>
      </c>
      <c r="Y16" s="186">
        <v>10435</v>
      </c>
      <c r="Z16" s="180">
        <f t="shared" si="5"/>
        <v>12746</v>
      </c>
    </row>
    <row r="17" spans="1:26" ht="33.75">
      <c r="A17" s="174">
        <v>8</v>
      </c>
      <c r="B17" s="175" t="s">
        <v>122</v>
      </c>
      <c r="C17" s="180">
        <v>32142</v>
      </c>
      <c r="D17" s="180">
        <v>1503</v>
      </c>
      <c r="E17" s="180">
        <v>4587</v>
      </c>
      <c r="F17" s="180">
        <f t="shared" si="0"/>
        <v>38232</v>
      </c>
      <c r="G17" s="180">
        <v>4465</v>
      </c>
      <c r="H17" s="180">
        <v>7</v>
      </c>
      <c r="I17" s="185">
        <v>1057</v>
      </c>
      <c r="J17" s="180">
        <f t="shared" si="1"/>
        <v>5529</v>
      </c>
      <c r="K17" s="180">
        <v>709</v>
      </c>
      <c r="L17" s="180">
        <v>0</v>
      </c>
      <c r="M17" s="180">
        <v>127</v>
      </c>
      <c r="N17" s="180">
        <f t="shared" si="2"/>
        <v>836</v>
      </c>
      <c r="O17" s="180">
        <v>1522</v>
      </c>
      <c r="P17" s="180">
        <v>6</v>
      </c>
      <c r="Q17" s="180">
        <v>665</v>
      </c>
      <c r="R17" s="180">
        <f t="shared" si="3"/>
        <v>2193</v>
      </c>
      <c r="S17" s="180">
        <v>5529</v>
      </c>
      <c r="T17" s="180">
        <v>427</v>
      </c>
      <c r="U17" s="180">
        <v>1330</v>
      </c>
      <c r="V17" s="180">
        <f t="shared" si="4"/>
        <v>7286</v>
      </c>
      <c r="W17" s="180">
        <v>7570</v>
      </c>
      <c r="X17" s="180">
        <v>1119</v>
      </c>
      <c r="Y17" s="180">
        <v>441</v>
      </c>
      <c r="Z17" s="180">
        <f t="shared" si="5"/>
        <v>9130</v>
      </c>
    </row>
    <row r="18" spans="1:26" ht="22.5">
      <c r="A18" s="174">
        <v>9</v>
      </c>
      <c r="B18" s="177" t="s">
        <v>123</v>
      </c>
      <c r="C18" s="180">
        <v>1117</v>
      </c>
      <c r="D18" s="180">
        <v>597</v>
      </c>
      <c r="E18" s="180">
        <v>3533</v>
      </c>
      <c r="F18" s="180">
        <f t="shared" si="0"/>
        <v>5247</v>
      </c>
      <c r="G18" s="180">
        <v>53</v>
      </c>
      <c r="H18" s="180">
        <v>26</v>
      </c>
      <c r="I18" s="180">
        <v>73</v>
      </c>
      <c r="J18" s="180">
        <f t="shared" si="1"/>
        <v>152</v>
      </c>
      <c r="K18" s="180">
        <v>0</v>
      </c>
      <c r="L18" s="180">
        <v>0</v>
      </c>
      <c r="M18" s="180">
        <v>0</v>
      </c>
      <c r="N18" s="180">
        <f t="shared" si="2"/>
        <v>0</v>
      </c>
      <c r="O18" s="180">
        <v>7</v>
      </c>
      <c r="P18" s="180">
        <v>0</v>
      </c>
      <c r="Q18" s="180">
        <v>0</v>
      </c>
      <c r="R18" s="180">
        <f t="shared" si="3"/>
        <v>7</v>
      </c>
      <c r="S18" s="180">
        <v>167</v>
      </c>
      <c r="T18" s="180">
        <v>184</v>
      </c>
      <c r="U18" s="180">
        <v>4594</v>
      </c>
      <c r="V18" s="180">
        <f t="shared" si="4"/>
        <v>4945</v>
      </c>
      <c r="W18" s="180">
        <v>165</v>
      </c>
      <c r="X18" s="180">
        <v>3033</v>
      </c>
      <c r="Y18" s="180">
        <v>5258</v>
      </c>
      <c r="Z18" s="180">
        <f t="shared" si="5"/>
        <v>8456</v>
      </c>
    </row>
    <row r="19" spans="1:26" ht="22.5">
      <c r="A19" s="174">
        <v>10</v>
      </c>
      <c r="B19" s="175" t="s">
        <v>124</v>
      </c>
      <c r="C19" s="180">
        <v>169</v>
      </c>
      <c r="D19" s="180">
        <v>1138</v>
      </c>
      <c r="E19" s="180">
        <v>2378</v>
      </c>
      <c r="F19" s="180">
        <f t="shared" si="0"/>
        <v>3685</v>
      </c>
      <c r="G19" s="180">
        <v>0</v>
      </c>
      <c r="H19" s="180">
        <v>0</v>
      </c>
      <c r="I19" s="180">
        <v>10</v>
      </c>
      <c r="J19" s="180">
        <f t="shared" si="1"/>
        <v>10</v>
      </c>
      <c r="K19" s="180">
        <v>0</v>
      </c>
      <c r="L19" s="180">
        <v>0</v>
      </c>
      <c r="M19" s="180">
        <v>10</v>
      </c>
      <c r="N19" s="180">
        <f t="shared" si="2"/>
        <v>10</v>
      </c>
      <c r="O19" s="180">
        <v>0</v>
      </c>
      <c r="P19" s="180">
        <v>0</v>
      </c>
      <c r="Q19" s="180">
        <v>52</v>
      </c>
      <c r="R19" s="180">
        <f t="shared" si="3"/>
        <v>52</v>
      </c>
      <c r="S19" s="180">
        <v>37</v>
      </c>
      <c r="T19" s="180">
        <v>1553</v>
      </c>
      <c r="U19" s="180">
        <v>442</v>
      </c>
      <c r="V19" s="180">
        <f t="shared" si="4"/>
        <v>2032</v>
      </c>
      <c r="W19" s="180">
        <v>12</v>
      </c>
      <c r="X19" s="180">
        <v>523</v>
      </c>
      <c r="Y19" s="180">
        <v>715</v>
      </c>
      <c r="Z19" s="180">
        <f t="shared" si="5"/>
        <v>1250</v>
      </c>
    </row>
    <row r="20" spans="1:26" ht="22.5">
      <c r="A20" s="174">
        <v>11</v>
      </c>
      <c r="B20" s="175" t="s">
        <v>125</v>
      </c>
      <c r="C20" s="180">
        <v>55275</v>
      </c>
      <c r="D20" s="180">
        <v>53299</v>
      </c>
      <c r="E20" s="180">
        <v>7326</v>
      </c>
      <c r="F20" s="180">
        <f t="shared" si="0"/>
        <v>115900</v>
      </c>
      <c r="G20" s="180">
        <v>4723</v>
      </c>
      <c r="H20" s="180">
        <v>1252</v>
      </c>
      <c r="I20" s="180">
        <v>936</v>
      </c>
      <c r="J20" s="180">
        <f t="shared" si="1"/>
        <v>6911</v>
      </c>
      <c r="K20" s="180">
        <v>7</v>
      </c>
      <c r="L20" s="180">
        <v>0</v>
      </c>
      <c r="M20" s="180">
        <v>78</v>
      </c>
      <c r="N20" s="180">
        <f t="shared" si="2"/>
        <v>85</v>
      </c>
      <c r="O20" s="180">
        <v>3171</v>
      </c>
      <c r="P20" s="180">
        <v>73</v>
      </c>
      <c r="Q20" s="180">
        <v>912</v>
      </c>
      <c r="R20" s="180">
        <f t="shared" si="3"/>
        <v>4156</v>
      </c>
      <c r="S20" s="180">
        <v>931</v>
      </c>
      <c r="T20" s="180">
        <v>283</v>
      </c>
      <c r="U20" s="180">
        <v>771</v>
      </c>
      <c r="V20" s="180">
        <f t="shared" si="4"/>
        <v>1985</v>
      </c>
      <c r="W20" s="180">
        <v>11079</v>
      </c>
      <c r="X20" s="180">
        <v>43604</v>
      </c>
      <c r="Y20" s="180">
        <v>3426</v>
      </c>
      <c r="Z20" s="180">
        <f t="shared" si="5"/>
        <v>58109</v>
      </c>
    </row>
    <row r="21" spans="1:26" ht="22.5">
      <c r="A21" s="174">
        <v>12</v>
      </c>
      <c r="B21" s="175" t="s">
        <v>126</v>
      </c>
      <c r="C21" s="180">
        <v>5</v>
      </c>
      <c r="D21" s="180">
        <v>22502</v>
      </c>
      <c r="E21" s="180">
        <v>106</v>
      </c>
      <c r="F21" s="180">
        <f t="shared" si="0"/>
        <v>22613</v>
      </c>
      <c r="G21" s="180">
        <v>0</v>
      </c>
      <c r="H21" s="180">
        <v>16</v>
      </c>
      <c r="I21" s="180">
        <v>0</v>
      </c>
      <c r="J21" s="180">
        <f t="shared" si="1"/>
        <v>16</v>
      </c>
      <c r="K21" s="180">
        <v>0</v>
      </c>
      <c r="L21" s="180">
        <v>4</v>
      </c>
      <c r="M21" s="180">
        <v>0</v>
      </c>
      <c r="N21" s="180">
        <f t="shared" si="2"/>
        <v>4</v>
      </c>
      <c r="O21" s="180">
        <v>0</v>
      </c>
      <c r="P21" s="180">
        <v>24</v>
      </c>
      <c r="Q21" s="180">
        <v>0</v>
      </c>
      <c r="R21" s="180">
        <f t="shared" si="3"/>
        <v>24</v>
      </c>
      <c r="S21" s="180">
        <v>0</v>
      </c>
      <c r="T21" s="180">
        <v>58</v>
      </c>
      <c r="U21" s="180">
        <v>0</v>
      </c>
      <c r="V21" s="180">
        <f t="shared" si="4"/>
        <v>58</v>
      </c>
      <c r="W21" s="180">
        <v>6</v>
      </c>
      <c r="X21" s="180">
        <v>6480</v>
      </c>
      <c r="Y21" s="180">
        <v>80</v>
      </c>
      <c r="Z21" s="180">
        <f t="shared" si="5"/>
        <v>6566</v>
      </c>
    </row>
    <row r="22" spans="1:26" ht="22.5">
      <c r="A22" s="174">
        <v>13</v>
      </c>
      <c r="B22" s="175" t="s">
        <v>127</v>
      </c>
      <c r="C22" s="180">
        <v>42368</v>
      </c>
      <c r="D22" s="180">
        <v>12397</v>
      </c>
      <c r="E22" s="180">
        <v>248</v>
      </c>
      <c r="F22" s="180">
        <f t="shared" si="0"/>
        <v>55013</v>
      </c>
      <c r="G22" s="180">
        <v>7262</v>
      </c>
      <c r="H22" s="180">
        <v>5446</v>
      </c>
      <c r="I22" s="180">
        <v>7</v>
      </c>
      <c r="J22" s="180">
        <f t="shared" si="1"/>
        <v>12715</v>
      </c>
      <c r="K22" s="185">
        <v>1828</v>
      </c>
      <c r="L22" s="180">
        <v>389</v>
      </c>
      <c r="M22" s="180">
        <v>520</v>
      </c>
      <c r="N22" s="180">
        <f t="shared" si="2"/>
        <v>2737</v>
      </c>
      <c r="O22" s="180">
        <v>7798</v>
      </c>
      <c r="P22" s="180">
        <v>488</v>
      </c>
      <c r="Q22" s="180">
        <v>637</v>
      </c>
      <c r="R22" s="180">
        <f t="shared" si="3"/>
        <v>8923</v>
      </c>
      <c r="S22" s="180">
        <v>4798</v>
      </c>
      <c r="T22" s="180">
        <v>4485</v>
      </c>
      <c r="U22" s="180">
        <v>7115</v>
      </c>
      <c r="V22" s="180">
        <f t="shared" si="4"/>
        <v>16398</v>
      </c>
      <c r="W22" s="180">
        <v>7598</v>
      </c>
      <c r="X22" s="180">
        <v>7510</v>
      </c>
      <c r="Y22" s="180">
        <v>36</v>
      </c>
      <c r="Z22" s="180">
        <f t="shared" si="5"/>
        <v>15144</v>
      </c>
    </row>
    <row r="23" spans="1:26" ht="22.5">
      <c r="A23" s="174">
        <v>14</v>
      </c>
      <c r="B23" s="175" t="s">
        <v>129</v>
      </c>
      <c r="C23" s="180">
        <v>110</v>
      </c>
      <c r="D23" s="180">
        <v>176</v>
      </c>
      <c r="E23" s="180">
        <v>428</v>
      </c>
      <c r="F23" s="180">
        <f t="shared" si="0"/>
        <v>714</v>
      </c>
      <c r="G23" s="180">
        <v>23</v>
      </c>
      <c r="H23" s="180">
        <v>10</v>
      </c>
      <c r="I23" s="180">
        <v>0</v>
      </c>
      <c r="J23" s="180">
        <f t="shared" si="1"/>
        <v>33</v>
      </c>
      <c r="K23" s="180">
        <v>0</v>
      </c>
      <c r="L23" s="180">
        <v>0</v>
      </c>
      <c r="M23" s="180">
        <v>0</v>
      </c>
      <c r="N23" s="180">
        <f t="shared" si="2"/>
        <v>0</v>
      </c>
      <c r="O23" s="180">
        <v>5</v>
      </c>
      <c r="P23" s="180">
        <v>8</v>
      </c>
      <c r="Q23" s="180">
        <v>0</v>
      </c>
      <c r="R23" s="180">
        <f t="shared" si="3"/>
        <v>13</v>
      </c>
      <c r="S23" s="180">
        <v>49</v>
      </c>
      <c r="T23" s="180">
        <v>55</v>
      </c>
      <c r="U23" s="180">
        <v>823</v>
      </c>
      <c r="V23" s="180">
        <f t="shared" si="4"/>
        <v>927</v>
      </c>
      <c r="W23" s="180">
        <v>987</v>
      </c>
      <c r="X23" s="180">
        <v>443</v>
      </c>
      <c r="Y23" s="180">
        <v>67</v>
      </c>
      <c r="Z23" s="180">
        <f t="shared" si="5"/>
        <v>1497</v>
      </c>
    </row>
    <row r="24" spans="1:26" ht="22.5">
      <c r="A24" s="174">
        <v>15</v>
      </c>
      <c r="B24" s="175" t="s">
        <v>130</v>
      </c>
      <c r="C24" s="180">
        <v>3327</v>
      </c>
      <c r="D24" s="180">
        <v>7491</v>
      </c>
      <c r="E24" s="180">
        <v>1823</v>
      </c>
      <c r="F24" s="180">
        <f t="shared" si="0"/>
        <v>12641</v>
      </c>
      <c r="G24" s="180">
        <v>122</v>
      </c>
      <c r="H24" s="180">
        <v>1084</v>
      </c>
      <c r="I24" s="185">
        <v>22</v>
      </c>
      <c r="J24" s="180">
        <f t="shared" si="1"/>
        <v>1228</v>
      </c>
      <c r="K24" s="180">
        <v>0</v>
      </c>
      <c r="L24" s="180">
        <v>0</v>
      </c>
      <c r="M24" s="180">
        <v>0</v>
      </c>
      <c r="N24" s="180">
        <f t="shared" si="2"/>
        <v>0</v>
      </c>
      <c r="O24" s="180">
        <v>0</v>
      </c>
      <c r="P24" s="180">
        <v>2</v>
      </c>
      <c r="Q24" s="180">
        <v>22</v>
      </c>
      <c r="R24" s="180">
        <f t="shared" si="3"/>
        <v>24</v>
      </c>
      <c r="S24" s="180">
        <v>342</v>
      </c>
      <c r="T24" s="180">
        <v>1498</v>
      </c>
      <c r="U24" s="180">
        <v>46223</v>
      </c>
      <c r="V24" s="180">
        <f t="shared" si="4"/>
        <v>48063</v>
      </c>
      <c r="W24" s="180">
        <v>5133</v>
      </c>
      <c r="X24" s="180">
        <v>9873</v>
      </c>
      <c r="Y24" s="180">
        <v>346</v>
      </c>
      <c r="Z24" s="180">
        <f t="shared" si="5"/>
        <v>15352</v>
      </c>
    </row>
    <row r="25" spans="1:26" ht="15">
      <c r="A25" s="174"/>
      <c r="B25" s="179" t="s">
        <v>169</v>
      </c>
      <c r="C25" s="180">
        <v>886</v>
      </c>
      <c r="D25" s="180">
        <v>4026</v>
      </c>
      <c r="E25" s="180">
        <v>75</v>
      </c>
      <c r="F25" s="180">
        <f t="shared" si="0"/>
        <v>4987</v>
      </c>
      <c r="G25" s="180">
        <v>48</v>
      </c>
      <c r="H25" s="180">
        <v>957</v>
      </c>
      <c r="I25" s="180">
        <v>0</v>
      </c>
      <c r="J25" s="180">
        <f t="shared" si="1"/>
        <v>1005</v>
      </c>
      <c r="K25" s="180">
        <v>0</v>
      </c>
      <c r="L25" s="180">
        <v>0</v>
      </c>
      <c r="M25" s="180">
        <v>0</v>
      </c>
      <c r="N25" s="180">
        <f t="shared" si="2"/>
        <v>0</v>
      </c>
      <c r="O25" s="180">
        <v>0</v>
      </c>
      <c r="P25" s="180">
        <v>0</v>
      </c>
      <c r="Q25" s="180">
        <v>0</v>
      </c>
      <c r="R25" s="180">
        <f t="shared" si="3"/>
        <v>0</v>
      </c>
      <c r="S25" s="180">
        <v>151</v>
      </c>
      <c r="T25" s="180">
        <v>1089</v>
      </c>
      <c r="U25" s="180">
        <v>10917</v>
      </c>
      <c r="V25" s="180">
        <f t="shared" si="4"/>
        <v>12157</v>
      </c>
      <c r="W25" s="180">
        <v>1091</v>
      </c>
      <c r="X25" s="180">
        <v>6580</v>
      </c>
      <c r="Y25" s="180">
        <v>26</v>
      </c>
      <c r="Z25" s="180">
        <f t="shared" si="5"/>
        <v>7697</v>
      </c>
    </row>
    <row r="26" spans="1:26" ht="15">
      <c r="A26" s="174"/>
      <c r="B26" s="179" t="s">
        <v>170</v>
      </c>
      <c r="C26" s="180">
        <v>306</v>
      </c>
      <c r="D26" s="180">
        <v>2085</v>
      </c>
      <c r="E26" s="180">
        <v>162</v>
      </c>
      <c r="F26" s="180">
        <f t="shared" si="0"/>
        <v>2553</v>
      </c>
      <c r="G26" s="180">
        <v>9</v>
      </c>
      <c r="H26" s="180">
        <v>47</v>
      </c>
      <c r="I26" s="180">
        <v>7</v>
      </c>
      <c r="J26" s="180">
        <f t="shared" si="1"/>
        <v>63</v>
      </c>
      <c r="K26" s="180">
        <v>0</v>
      </c>
      <c r="L26" s="180">
        <v>0</v>
      </c>
      <c r="M26" s="180">
        <v>0</v>
      </c>
      <c r="N26" s="180">
        <f t="shared" si="2"/>
        <v>0</v>
      </c>
      <c r="O26" s="180">
        <v>0</v>
      </c>
      <c r="P26" s="180">
        <v>0</v>
      </c>
      <c r="Q26" s="180">
        <v>0</v>
      </c>
      <c r="R26" s="180">
        <f t="shared" si="3"/>
        <v>0</v>
      </c>
      <c r="S26" s="180">
        <v>57</v>
      </c>
      <c r="T26" s="180">
        <v>163</v>
      </c>
      <c r="U26" s="180">
        <v>512</v>
      </c>
      <c r="V26" s="180">
        <f t="shared" si="4"/>
        <v>732</v>
      </c>
      <c r="W26" s="180">
        <v>177</v>
      </c>
      <c r="X26" s="180">
        <v>2177</v>
      </c>
      <c r="Y26" s="180">
        <v>106</v>
      </c>
      <c r="Z26" s="180">
        <f t="shared" si="5"/>
        <v>2460</v>
      </c>
    </row>
    <row r="27" spans="1:26" ht="33.75">
      <c r="A27" s="174">
        <v>16</v>
      </c>
      <c r="B27" s="175" t="s">
        <v>132</v>
      </c>
      <c r="C27" s="180">
        <v>4914</v>
      </c>
      <c r="D27" s="180">
        <v>2618</v>
      </c>
      <c r="E27" s="180">
        <v>2431</v>
      </c>
      <c r="F27" s="180">
        <f t="shared" si="0"/>
        <v>9963</v>
      </c>
      <c r="G27" s="180">
        <v>738</v>
      </c>
      <c r="H27" s="180">
        <v>205</v>
      </c>
      <c r="I27" s="180">
        <v>82</v>
      </c>
      <c r="J27" s="180">
        <f t="shared" si="1"/>
        <v>1025</v>
      </c>
      <c r="K27" s="180">
        <v>0</v>
      </c>
      <c r="L27" s="180">
        <v>0</v>
      </c>
      <c r="M27" s="180">
        <v>11</v>
      </c>
      <c r="N27" s="180">
        <f t="shared" si="2"/>
        <v>11</v>
      </c>
      <c r="O27" s="180">
        <v>0</v>
      </c>
      <c r="P27" s="180">
        <v>0</v>
      </c>
      <c r="Q27" s="180">
        <v>31</v>
      </c>
      <c r="R27" s="180">
        <f t="shared" si="3"/>
        <v>31</v>
      </c>
      <c r="S27" s="180">
        <v>116</v>
      </c>
      <c r="T27" s="180">
        <v>378</v>
      </c>
      <c r="U27" s="180">
        <v>2287</v>
      </c>
      <c r="V27" s="180">
        <f t="shared" si="4"/>
        <v>2781</v>
      </c>
      <c r="W27" s="180">
        <v>979</v>
      </c>
      <c r="X27" s="180">
        <v>2304</v>
      </c>
      <c r="Y27" s="180">
        <v>0</v>
      </c>
      <c r="Z27" s="180">
        <f t="shared" si="5"/>
        <v>3283</v>
      </c>
    </row>
    <row r="28" spans="1:26" ht="15">
      <c r="A28" s="174"/>
      <c r="B28" s="176" t="s">
        <v>32</v>
      </c>
      <c r="C28" s="180">
        <v>253</v>
      </c>
      <c r="D28" s="180">
        <v>799</v>
      </c>
      <c r="E28" s="180">
        <v>1524</v>
      </c>
      <c r="F28" s="180">
        <f t="shared" si="0"/>
        <v>2576</v>
      </c>
      <c r="G28" s="180">
        <v>3</v>
      </c>
      <c r="H28" s="180">
        <v>27</v>
      </c>
      <c r="I28" s="180">
        <v>82</v>
      </c>
      <c r="J28" s="180">
        <f t="shared" si="1"/>
        <v>112</v>
      </c>
      <c r="K28" s="180">
        <v>0</v>
      </c>
      <c r="L28" s="180">
        <v>0</v>
      </c>
      <c r="M28" s="180">
        <v>0</v>
      </c>
      <c r="N28" s="180">
        <f t="shared" si="2"/>
        <v>0</v>
      </c>
      <c r="O28" s="180">
        <v>0</v>
      </c>
      <c r="P28" s="180">
        <v>0</v>
      </c>
      <c r="Q28" s="180">
        <v>0</v>
      </c>
      <c r="R28" s="180">
        <f t="shared" si="3"/>
        <v>0</v>
      </c>
      <c r="S28" s="180">
        <v>4</v>
      </c>
      <c r="T28" s="180">
        <v>39</v>
      </c>
      <c r="U28" s="180">
        <v>640</v>
      </c>
      <c r="V28" s="180">
        <f t="shared" si="4"/>
        <v>683</v>
      </c>
      <c r="W28" s="180">
        <v>269</v>
      </c>
      <c r="X28" s="180">
        <v>446</v>
      </c>
      <c r="Y28" s="180">
        <v>0</v>
      </c>
      <c r="Z28" s="180">
        <f t="shared" si="5"/>
        <v>715</v>
      </c>
    </row>
    <row r="29" spans="1:26" ht="15">
      <c r="A29" s="174">
        <v>17</v>
      </c>
      <c r="B29" s="175" t="s">
        <v>133</v>
      </c>
      <c r="C29" s="180">
        <v>2787</v>
      </c>
      <c r="D29" s="180">
        <v>9746</v>
      </c>
      <c r="E29" s="180">
        <v>519</v>
      </c>
      <c r="F29" s="180">
        <f t="shared" si="0"/>
        <v>13052</v>
      </c>
      <c r="G29" s="180">
        <v>0</v>
      </c>
      <c r="H29" s="180">
        <v>0</v>
      </c>
      <c r="I29" s="180">
        <v>7</v>
      </c>
      <c r="J29" s="180">
        <f t="shared" si="1"/>
        <v>7</v>
      </c>
      <c r="K29" s="180">
        <v>0</v>
      </c>
      <c r="L29" s="180">
        <v>0</v>
      </c>
      <c r="M29" s="180">
        <v>0</v>
      </c>
      <c r="N29" s="180">
        <f t="shared" si="2"/>
        <v>0</v>
      </c>
      <c r="O29" s="180">
        <v>0</v>
      </c>
      <c r="P29" s="180">
        <v>0</v>
      </c>
      <c r="Q29" s="180">
        <v>0</v>
      </c>
      <c r="R29" s="180">
        <f t="shared" si="3"/>
        <v>0</v>
      </c>
      <c r="S29" s="180">
        <v>29</v>
      </c>
      <c r="T29" s="180">
        <v>954</v>
      </c>
      <c r="U29" s="180">
        <v>2663</v>
      </c>
      <c r="V29" s="180">
        <f t="shared" si="4"/>
        <v>3646</v>
      </c>
      <c r="W29" s="180">
        <v>717</v>
      </c>
      <c r="X29" s="180">
        <v>8132</v>
      </c>
      <c r="Y29" s="180">
        <v>265</v>
      </c>
      <c r="Z29" s="180">
        <f t="shared" si="5"/>
        <v>9114</v>
      </c>
    </row>
    <row r="30" spans="1:26" ht="22.5">
      <c r="A30" s="174">
        <v>18</v>
      </c>
      <c r="B30" s="175" t="s">
        <v>134</v>
      </c>
      <c r="C30" s="180">
        <v>19828</v>
      </c>
      <c r="D30" s="180">
        <v>24308</v>
      </c>
      <c r="E30" s="180">
        <v>5322</v>
      </c>
      <c r="F30" s="180">
        <f t="shared" si="0"/>
        <v>49458</v>
      </c>
      <c r="G30" s="180">
        <v>868</v>
      </c>
      <c r="H30" s="180">
        <v>755</v>
      </c>
      <c r="I30" s="180">
        <v>131</v>
      </c>
      <c r="J30" s="180">
        <f t="shared" si="1"/>
        <v>1754</v>
      </c>
      <c r="K30" s="180">
        <v>0</v>
      </c>
      <c r="L30" s="180">
        <v>3</v>
      </c>
      <c r="M30" s="180">
        <v>0</v>
      </c>
      <c r="N30" s="180">
        <f t="shared" si="2"/>
        <v>3</v>
      </c>
      <c r="O30" s="180">
        <v>75</v>
      </c>
      <c r="P30" s="180">
        <v>202</v>
      </c>
      <c r="Q30" s="180">
        <v>0</v>
      </c>
      <c r="R30" s="180">
        <f t="shared" si="3"/>
        <v>277</v>
      </c>
      <c r="S30" s="180">
        <v>2049</v>
      </c>
      <c r="T30" s="180">
        <v>779</v>
      </c>
      <c r="U30" s="180">
        <v>644</v>
      </c>
      <c r="V30" s="180">
        <f t="shared" si="4"/>
        <v>3472</v>
      </c>
      <c r="W30" s="180">
        <v>4347</v>
      </c>
      <c r="X30" s="180">
        <v>18425</v>
      </c>
      <c r="Y30" s="181">
        <v>25348</v>
      </c>
      <c r="Z30" s="180">
        <f t="shared" si="5"/>
        <v>48120</v>
      </c>
    </row>
    <row r="31" spans="1:26" ht="22.5">
      <c r="A31" s="174">
        <v>19</v>
      </c>
      <c r="B31" s="175" t="s">
        <v>135</v>
      </c>
      <c r="C31" s="180">
        <v>11244</v>
      </c>
      <c r="D31" s="180">
        <v>37196</v>
      </c>
      <c r="E31" s="180">
        <v>795</v>
      </c>
      <c r="F31" s="180">
        <f t="shared" si="0"/>
        <v>49235</v>
      </c>
      <c r="G31" s="180">
        <v>226</v>
      </c>
      <c r="H31" s="180">
        <v>72</v>
      </c>
      <c r="I31" s="180">
        <v>4</v>
      </c>
      <c r="J31" s="180">
        <f t="shared" si="1"/>
        <v>302</v>
      </c>
      <c r="K31" s="180">
        <v>26</v>
      </c>
      <c r="L31" s="180">
        <v>0</v>
      </c>
      <c r="M31" s="180">
        <v>0</v>
      </c>
      <c r="N31" s="180">
        <f t="shared" si="2"/>
        <v>26</v>
      </c>
      <c r="O31" s="180">
        <v>226</v>
      </c>
      <c r="P31" s="180">
        <v>25</v>
      </c>
      <c r="Q31" s="180">
        <v>0</v>
      </c>
      <c r="R31" s="180">
        <f t="shared" si="3"/>
        <v>251</v>
      </c>
      <c r="S31" s="180">
        <v>10542</v>
      </c>
      <c r="T31" s="180">
        <v>2879</v>
      </c>
      <c r="U31" s="180">
        <v>9084</v>
      </c>
      <c r="V31" s="180">
        <f t="shared" si="4"/>
        <v>22505</v>
      </c>
      <c r="W31" s="180">
        <v>2583</v>
      </c>
      <c r="X31" s="180">
        <v>36724</v>
      </c>
      <c r="Y31" s="181">
        <v>140</v>
      </c>
      <c r="Z31" s="180">
        <f t="shared" si="5"/>
        <v>39447</v>
      </c>
    </row>
    <row r="32" spans="1:26" ht="15">
      <c r="A32" s="174"/>
      <c r="B32" s="176" t="s">
        <v>36</v>
      </c>
      <c r="C32" s="180">
        <v>5175</v>
      </c>
      <c r="D32" s="180">
        <v>18085</v>
      </c>
      <c r="E32" s="180">
        <v>451</v>
      </c>
      <c r="F32" s="180">
        <f t="shared" si="0"/>
        <v>23711</v>
      </c>
      <c r="G32" s="180">
        <v>180</v>
      </c>
      <c r="H32" s="180">
        <v>72</v>
      </c>
      <c r="I32" s="180">
        <v>4</v>
      </c>
      <c r="J32" s="180">
        <f t="shared" si="1"/>
        <v>256</v>
      </c>
      <c r="K32" s="180">
        <v>0</v>
      </c>
      <c r="L32" s="180">
        <v>0</v>
      </c>
      <c r="M32" s="180">
        <v>0</v>
      </c>
      <c r="N32" s="180">
        <f t="shared" si="2"/>
        <v>0</v>
      </c>
      <c r="O32" s="180">
        <v>0</v>
      </c>
      <c r="P32" s="180">
        <v>0</v>
      </c>
      <c r="Q32" s="180">
        <v>0</v>
      </c>
      <c r="R32" s="180">
        <f t="shared" si="3"/>
        <v>0</v>
      </c>
      <c r="S32" s="180">
        <v>119</v>
      </c>
      <c r="T32" s="180">
        <v>2100</v>
      </c>
      <c r="U32" s="180">
        <v>4752</v>
      </c>
      <c r="V32" s="180">
        <f t="shared" si="4"/>
        <v>6971</v>
      </c>
      <c r="W32" s="180">
        <v>1821</v>
      </c>
      <c r="X32" s="180">
        <v>17347</v>
      </c>
      <c r="Y32" s="181">
        <v>41</v>
      </c>
      <c r="Z32" s="180">
        <f t="shared" si="5"/>
        <v>19209</v>
      </c>
    </row>
    <row r="33" spans="1:26" ht="22.5">
      <c r="A33" s="174">
        <v>20</v>
      </c>
      <c r="B33" s="175" t="s">
        <v>136</v>
      </c>
      <c r="C33" s="180">
        <v>3998</v>
      </c>
      <c r="D33" s="180">
        <v>1994</v>
      </c>
      <c r="E33" s="180">
        <v>6</v>
      </c>
      <c r="F33" s="180">
        <f t="shared" si="0"/>
        <v>5998</v>
      </c>
      <c r="G33" s="180">
        <v>837</v>
      </c>
      <c r="H33" s="180">
        <v>0</v>
      </c>
      <c r="I33" s="180">
        <v>0</v>
      </c>
      <c r="J33" s="180">
        <f t="shared" si="1"/>
        <v>837</v>
      </c>
      <c r="K33" s="180">
        <v>0</v>
      </c>
      <c r="L33" s="180">
        <v>0</v>
      </c>
      <c r="M33" s="180">
        <v>0</v>
      </c>
      <c r="N33" s="180">
        <f t="shared" si="2"/>
        <v>0</v>
      </c>
      <c r="O33" s="180">
        <v>0</v>
      </c>
      <c r="P33" s="180">
        <v>0</v>
      </c>
      <c r="Q33" s="180">
        <v>0</v>
      </c>
      <c r="R33" s="180">
        <f t="shared" si="3"/>
        <v>0</v>
      </c>
      <c r="S33" s="180">
        <v>777</v>
      </c>
      <c r="T33" s="180">
        <v>85</v>
      </c>
      <c r="U33" s="180">
        <v>0</v>
      </c>
      <c r="V33" s="180">
        <f t="shared" si="4"/>
        <v>862</v>
      </c>
      <c r="W33" s="180">
        <v>15</v>
      </c>
      <c r="X33" s="180">
        <v>1792</v>
      </c>
      <c r="Y33" s="180">
        <v>0</v>
      </c>
      <c r="Z33" s="180">
        <f t="shared" si="5"/>
        <v>1807</v>
      </c>
    </row>
    <row r="34" spans="1:26" ht="22.5">
      <c r="A34" s="174">
        <v>21</v>
      </c>
      <c r="B34" s="175" t="s">
        <v>137</v>
      </c>
      <c r="C34" s="180">
        <v>2172</v>
      </c>
      <c r="D34" s="180">
        <v>128439</v>
      </c>
      <c r="E34" s="180">
        <v>4572</v>
      </c>
      <c r="F34" s="180">
        <f t="shared" si="0"/>
        <v>135183</v>
      </c>
      <c r="G34" s="180">
        <v>1992</v>
      </c>
      <c r="H34" s="180">
        <v>4224</v>
      </c>
      <c r="I34" s="187">
        <v>271</v>
      </c>
      <c r="J34" s="180">
        <f t="shared" si="1"/>
        <v>6487</v>
      </c>
      <c r="K34" s="180">
        <v>5</v>
      </c>
      <c r="L34" s="180">
        <v>24</v>
      </c>
      <c r="M34" s="180">
        <v>51</v>
      </c>
      <c r="N34" s="180">
        <f t="shared" si="2"/>
        <v>80</v>
      </c>
      <c r="O34" s="180">
        <v>494</v>
      </c>
      <c r="P34" s="180">
        <v>62</v>
      </c>
      <c r="Q34" s="180">
        <v>52</v>
      </c>
      <c r="R34" s="180">
        <f t="shared" si="3"/>
        <v>608</v>
      </c>
      <c r="S34" s="180">
        <v>245</v>
      </c>
      <c r="T34" s="180">
        <v>632</v>
      </c>
      <c r="U34" s="180">
        <v>0</v>
      </c>
      <c r="V34" s="180">
        <f t="shared" si="4"/>
        <v>877</v>
      </c>
      <c r="W34" s="180">
        <v>3235</v>
      </c>
      <c r="X34" s="180">
        <v>159575</v>
      </c>
      <c r="Y34" s="180">
        <v>6219</v>
      </c>
      <c r="Z34" s="180">
        <f t="shared" si="5"/>
        <v>169029</v>
      </c>
    </row>
    <row r="35" spans="1:26" ht="22.5">
      <c r="A35" s="174">
        <v>22</v>
      </c>
      <c r="B35" s="175" t="s">
        <v>138</v>
      </c>
      <c r="C35" s="180">
        <v>6580</v>
      </c>
      <c r="D35" s="180">
        <v>19958</v>
      </c>
      <c r="E35" s="180">
        <v>374</v>
      </c>
      <c r="F35" s="180">
        <f t="shared" si="0"/>
        <v>26912</v>
      </c>
      <c r="G35" s="180">
        <v>0</v>
      </c>
      <c r="H35" s="180">
        <v>0</v>
      </c>
      <c r="I35" s="180">
        <v>37</v>
      </c>
      <c r="J35" s="180">
        <f t="shared" si="1"/>
        <v>37</v>
      </c>
      <c r="K35" s="180">
        <v>0</v>
      </c>
      <c r="L35" s="180">
        <v>0</v>
      </c>
      <c r="M35" s="180">
        <v>40</v>
      </c>
      <c r="N35" s="180">
        <f t="shared" si="2"/>
        <v>40</v>
      </c>
      <c r="O35" s="180">
        <v>0</v>
      </c>
      <c r="P35" s="180">
        <v>0</v>
      </c>
      <c r="Q35" s="180">
        <v>191</v>
      </c>
      <c r="R35" s="180">
        <f t="shared" si="3"/>
        <v>191</v>
      </c>
      <c r="S35" s="180">
        <v>1691</v>
      </c>
      <c r="T35" s="180">
        <v>2805</v>
      </c>
      <c r="U35" s="180">
        <v>1661</v>
      </c>
      <c r="V35" s="180">
        <f t="shared" si="4"/>
        <v>6157</v>
      </c>
      <c r="W35" s="180">
        <v>1336</v>
      </c>
      <c r="X35" s="180">
        <v>15861</v>
      </c>
      <c r="Y35" s="180">
        <v>909</v>
      </c>
      <c r="Z35" s="180">
        <f t="shared" si="5"/>
        <v>18106</v>
      </c>
    </row>
    <row r="36" spans="1:26" ht="22.5">
      <c r="A36" s="174">
        <v>23</v>
      </c>
      <c r="B36" s="175" t="s">
        <v>139</v>
      </c>
      <c r="C36" s="180">
        <v>5905</v>
      </c>
      <c r="D36" s="180">
        <v>39975</v>
      </c>
      <c r="E36" s="180">
        <v>892</v>
      </c>
      <c r="F36" s="180">
        <f t="shared" si="0"/>
        <v>46772</v>
      </c>
      <c r="G36" s="180">
        <v>1815</v>
      </c>
      <c r="H36" s="180">
        <v>18673</v>
      </c>
      <c r="I36" s="180">
        <v>378</v>
      </c>
      <c r="J36" s="180">
        <f t="shared" si="1"/>
        <v>20866</v>
      </c>
      <c r="K36" s="180">
        <v>0</v>
      </c>
      <c r="L36" s="180">
        <v>0</v>
      </c>
      <c r="M36" s="180">
        <v>90</v>
      </c>
      <c r="N36" s="180">
        <f t="shared" si="2"/>
        <v>90</v>
      </c>
      <c r="O36" s="180">
        <v>2</v>
      </c>
      <c r="P36" s="180">
        <v>0</v>
      </c>
      <c r="Q36" s="180">
        <v>110</v>
      </c>
      <c r="R36" s="180">
        <f t="shared" si="3"/>
        <v>112</v>
      </c>
      <c r="S36" s="180">
        <v>397</v>
      </c>
      <c r="T36" s="180">
        <v>809</v>
      </c>
      <c r="U36" s="180">
        <v>253</v>
      </c>
      <c r="V36" s="180">
        <f t="shared" si="4"/>
        <v>1459</v>
      </c>
      <c r="W36" s="180">
        <v>1363</v>
      </c>
      <c r="X36" s="180">
        <v>30845</v>
      </c>
      <c r="Y36" s="180">
        <v>1334</v>
      </c>
      <c r="Z36" s="180">
        <f t="shared" si="5"/>
        <v>33542</v>
      </c>
    </row>
    <row r="37" spans="1:26" ht="15">
      <c r="A37" s="174"/>
      <c r="B37" s="179" t="s">
        <v>178</v>
      </c>
      <c r="C37" s="180">
        <v>3046</v>
      </c>
      <c r="D37" s="180">
        <v>2780</v>
      </c>
      <c r="E37" s="180">
        <v>27</v>
      </c>
      <c r="F37" s="180">
        <f t="shared" si="0"/>
        <v>5853</v>
      </c>
      <c r="G37" s="180">
        <v>648</v>
      </c>
      <c r="H37" s="180">
        <v>563</v>
      </c>
      <c r="I37" s="180">
        <v>0</v>
      </c>
      <c r="J37" s="180">
        <f t="shared" si="1"/>
        <v>1211</v>
      </c>
      <c r="K37" s="180">
        <v>0</v>
      </c>
      <c r="L37" s="180">
        <v>0</v>
      </c>
      <c r="M37" s="180">
        <v>0</v>
      </c>
      <c r="N37" s="180">
        <f t="shared" si="2"/>
        <v>0</v>
      </c>
      <c r="O37" s="180">
        <v>0</v>
      </c>
      <c r="P37" s="180">
        <v>0</v>
      </c>
      <c r="Q37" s="180">
        <v>0</v>
      </c>
      <c r="R37" s="180">
        <f t="shared" si="3"/>
        <v>0</v>
      </c>
      <c r="S37" s="180">
        <v>210</v>
      </c>
      <c r="T37" s="180">
        <v>224</v>
      </c>
      <c r="U37" s="180">
        <v>133</v>
      </c>
      <c r="V37" s="180">
        <f t="shared" si="4"/>
        <v>567</v>
      </c>
      <c r="W37" s="180">
        <v>735</v>
      </c>
      <c r="X37" s="180">
        <v>2137</v>
      </c>
      <c r="Y37" s="180">
        <v>133</v>
      </c>
      <c r="Z37" s="180">
        <f t="shared" si="5"/>
        <v>3005</v>
      </c>
    </row>
    <row r="38" spans="1:26" ht="22.5">
      <c r="A38" s="174">
        <v>24</v>
      </c>
      <c r="B38" s="175" t="s">
        <v>140</v>
      </c>
      <c r="C38" s="180">
        <v>1500</v>
      </c>
      <c r="D38" s="180">
        <v>43</v>
      </c>
      <c r="E38" s="180">
        <f>344+1879</f>
        <v>2223</v>
      </c>
      <c r="F38" s="180">
        <f t="shared" si="0"/>
        <v>3766</v>
      </c>
      <c r="G38" s="180">
        <v>0</v>
      </c>
      <c r="H38" s="180">
        <v>0</v>
      </c>
      <c r="I38" s="180">
        <v>0</v>
      </c>
      <c r="J38" s="180">
        <f t="shared" si="1"/>
        <v>0</v>
      </c>
      <c r="K38" s="180">
        <v>0</v>
      </c>
      <c r="L38" s="180">
        <v>0</v>
      </c>
      <c r="M38" s="180">
        <v>0</v>
      </c>
      <c r="N38" s="180">
        <f t="shared" si="2"/>
        <v>0</v>
      </c>
      <c r="O38" s="180">
        <v>55</v>
      </c>
      <c r="P38" s="180">
        <v>7</v>
      </c>
      <c r="Q38" s="180">
        <v>21</v>
      </c>
      <c r="R38" s="180">
        <f t="shared" si="3"/>
        <v>83</v>
      </c>
      <c r="S38" s="180">
        <v>449</v>
      </c>
      <c r="T38" s="180">
        <v>72</v>
      </c>
      <c r="U38" s="180">
        <f>375+41</f>
        <v>416</v>
      </c>
      <c r="V38" s="180">
        <f t="shared" si="4"/>
        <v>937</v>
      </c>
      <c r="W38" s="180">
        <v>28</v>
      </c>
      <c r="X38" s="180">
        <v>21</v>
      </c>
      <c r="Y38" s="180">
        <f>45+1828</f>
        <v>1873</v>
      </c>
      <c r="Z38" s="180">
        <f t="shared" si="5"/>
        <v>1922</v>
      </c>
    </row>
    <row r="39" spans="1:26" ht="22.5">
      <c r="A39" s="174">
        <v>25</v>
      </c>
      <c r="B39" s="175" t="s">
        <v>141</v>
      </c>
      <c r="C39" s="180">
        <v>8818</v>
      </c>
      <c r="D39" s="180">
        <v>2069</v>
      </c>
      <c r="E39" s="180">
        <v>740</v>
      </c>
      <c r="F39" s="180">
        <f t="shared" si="0"/>
        <v>11627</v>
      </c>
      <c r="G39" s="180">
        <v>4914</v>
      </c>
      <c r="H39" s="180">
        <v>459</v>
      </c>
      <c r="I39" s="180">
        <v>12</v>
      </c>
      <c r="J39" s="180">
        <f t="shared" si="1"/>
        <v>5385</v>
      </c>
      <c r="K39" s="180">
        <v>0</v>
      </c>
      <c r="L39" s="180">
        <v>0</v>
      </c>
      <c r="M39" s="180">
        <v>0</v>
      </c>
      <c r="N39" s="180">
        <f t="shared" si="2"/>
        <v>0</v>
      </c>
      <c r="O39" s="180">
        <v>0</v>
      </c>
      <c r="P39" s="180">
        <v>0</v>
      </c>
      <c r="Q39" s="180">
        <v>0</v>
      </c>
      <c r="R39" s="180">
        <f t="shared" si="3"/>
        <v>0</v>
      </c>
      <c r="S39" s="180">
        <v>519</v>
      </c>
      <c r="T39" s="180">
        <v>767</v>
      </c>
      <c r="U39" s="180">
        <v>1135</v>
      </c>
      <c r="V39" s="180">
        <f t="shared" si="4"/>
        <v>2421</v>
      </c>
      <c r="W39" s="180">
        <v>1575</v>
      </c>
      <c r="X39" s="180">
        <v>946</v>
      </c>
      <c r="Y39" s="180">
        <v>74</v>
      </c>
      <c r="Z39" s="180">
        <f t="shared" si="5"/>
        <v>2595</v>
      </c>
    </row>
    <row r="40" spans="1:26" ht="33.75">
      <c r="A40" s="174">
        <v>26</v>
      </c>
      <c r="B40" s="175" t="s">
        <v>142</v>
      </c>
      <c r="C40" s="180">
        <v>13357</v>
      </c>
      <c r="D40" s="180">
        <v>13124</v>
      </c>
      <c r="E40" s="180">
        <v>3244</v>
      </c>
      <c r="F40" s="180">
        <f t="shared" si="0"/>
        <v>29725</v>
      </c>
      <c r="G40" s="180">
        <v>667</v>
      </c>
      <c r="H40" s="180">
        <v>1106</v>
      </c>
      <c r="I40" s="180">
        <v>881</v>
      </c>
      <c r="J40" s="180">
        <f t="shared" si="1"/>
        <v>2654</v>
      </c>
      <c r="K40" s="180">
        <v>0</v>
      </c>
      <c r="L40" s="180">
        <v>0</v>
      </c>
      <c r="M40" s="180">
        <v>293</v>
      </c>
      <c r="N40" s="180">
        <f t="shared" si="2"/>
        <v>293</v>
      </c>
      <c r="O40" s="180">
        <v>0</v>
      </c>
      <c r="P40" s="180">
        <v>0</v>
      </c>
      <c r="Q40" s="180">
        <v>370</v>
      </c>
      <c r="R40" s="180">
        <f t="shared" si="3"/>
        <v>370</v>
      </c>
      <c r="S40" s="180">
        <v>55</v>
      </c>
      <c r="T40" s="180">
        <v>59</v>
      </c>
      <c r="U40" s="180">
        <v>1219</v>
      </c>
      <c r="V40" s="180">
        <f t="shared" si="4"/>
        <v>1333</v>
      </c>
      <c r="W40" s="180">
        <v>12136</v>
      </c>
      <c r="X40" s="180">
        <v>11572</v>
      </c>
      <c r="Y40" s="180">
        <v>955</v>
      </c>
      <c r="Z40" s="180">
        <f t="shared" si="5"/>
        <v>24663</v>
      </c>
    </row>
    <row r="41" spans="1:26" ht="22.5">
      <c r="A41" s="174">
        <v>27</v>
      </c>
      <c r="B41" s="175" t="s">
        <v>143</v>
      </c>
      <c r="C41" s="180">
        <v>11060</v>
      </c>
      <c r="D41" s="180">
        <v>16481</v>
      </c>
      <c r="E41" s="180">
        <v>3054</v>
      </c>
      <c r="F41" s="180">
        <f t="shared" si="0"/>
        <v>30595</v>
      </c>
      <c r="G41" s="180">
        <v>4112</v>
      </c>
      <c r="H41" s="180">
        <v>738</v>
      </c>
      <c r="I41" s="180">
        <v>26</v>
      </c>
      <c r="J41" s="180">
        <f t="shared" si="1"/>
        <v>4876</v>
      </c>
      <c r="K41" s="180">
        <v>0</v>
      </c>
      <c r="L41" s="180">
        <v>1</v>
      </c>
      <c r="M41" s="180">
        <v>0</v>
      </c>
      <c r="N41" s="180">
        <f t="shared" si="2"/>
        <v>1</v>
      </c>
      <c r="O41" s="180">
        <v>0</v>
      </c>
      <c r="P41" s="180">
        <v>79</v>
      </c>
      <c r="Q41" s="180">
        <v>0</v>
      </c>
      <c r="R41" s="180">
        <f t="shared" si="3"/>
        <v>79</v>
      </c>
      <c r="S41" s="180">
        <v>1021</v>
      </c>
      <c r="T41" s="180">
        <v>2113</v>
      </c>
      <c r="U41" s="180">
        <v>7452</v>
      </c>
      <c r="V41" s="180">
        <f t="shared" si="4"/>
        <v>10586</v>
      </c>
      <c r="W41" s="180">
        <v>5527</v>
      </c>
      <c r="X41" s="180">
        <v>14819</v>
      </c>
      <c r="Y41" s="180">
        <v>537</v>
      </c>
      <c r="Z41" s="180">
        <f t="shared" si="5"/>
        <v>20883</v>
      </c>
    </row>
    <row r="42" spans="1:26" ht="15">
      <c r="A42" s="174"/>
      <c r="B42" s="176" t="s">
        <v>144</v>
      </c>
      <c r="C42" s="180">
        <v>1856</v>
      </c>
      <c r="D42" s="180">
        <v>1677</v>
      </c>
      <c r="E42" s="180">
        <v>792</v>
      </c>
      <c r="F42" s="180">
        <f t="shared" si="0"/>
        <v>4325</v>
      </c>
      <c r="G42" s="180">
        <v>44</v>
      </c>
      <c r="H42" s="180">
        <v>54</v>
      </c>
      <c r="I42" s="180">
        <v>0</v>
      </c>
      <c r="J42" s="180">
        <f t="shared" si="1"/>
        <v>98</v>
      </c>
      <c r="K42" s="180">
        <v>0</v>
      </c>
      <c r="L42" s="180">
        <v>0</v>
      </c>
      <c r="M42" s="180">
        <v>0</v>
      </c>
      <c r="N42" s="180">
        <f t="shared" si="2"/>
        <v>0</v>
      </c>
      <c r="O42" s="180">
        <v>0</v>
      </c>
      <c r="P42" s="180">
        <v>0</v>
      </c>
      <c r="Q42" s="180">
        <v>0</v>
      </c>
      <c r="R42" s="180">
        <f t="shared" si="3"/>
        <v>0</v>
      </c>
      <c r="S42" s="180">
        <v>247</v>
      </c>
      <c r="T42" s="180">
        <v>452</v>
      </c>
      <c r="U42" s="180">
        <v>132</v>
      </c>
      <c r="V42" s="180">
        <f t="shared" si="4"/>
        <v>831</v>
      </c>
      <c r="W42" s="180">
        <v>860</v>
      </c>
      <c r="X42" s="180">
        <v>1389</v>
      </c>
      <c r="Y42" s="180">
        <v>20</v>
      </c>
      <c r="Z42" s="180">
        <f t="shared" si="5"/>
        <v>2269</v>
      </c>
    </row>
    <row r="43" spans="1:26" ht="15">
      <c r="A43" s="174"/>
      <c r="B43" s="176" t="s">
        <v>145</v>
      </c>
      <c r="C43" s="180">
        <v>296</v>
      </c>
      <c r="D43" s="180">
        <v>2648</v>
      </c>
      <c r="E43" s="180">
        <v>302</v>
      </c>
      <c r="F43" s="180">
        <f t="shared" si="0"/>
        <v>3246</v>
      </c>
      <c r="G43" s="180">
        <v>0</v>
      </c>
      <c r="H43" s="180">
        <v>24</v>
      </c>
      <c r="I43" s="180">
        <v>18</v>
      </c>
      <c r="J43" s="180">
        <f t="shared" si="1"/>
        <v>42</v>
      </c>
      <c r="K43" s="180">
        <v>0</v>
      </c>
      <c r="L43" s="180">
        <v>0</v>
      </c>
      <c r="M43" s="180">
        <v>0</v>
      </c>
      <c r="N43" s="180">
        <f t="shared" si="2"/>
        <v>0</v>
      </c>
      <c r="O43" s="180">
        <v>0</v>
      </c>
      <c r="P43" s="180">
        <v>0</v>
      </c>
      <c r="Q43" s="180">
        <v>0</v>
      </c>
      <c r="R43" s="180">
        <f t="shared" si="3"/>
        <v>0</v>
      </c>
      <c r="S43" s="180">
        <v>55</v>
      </c>
      <c r="T43" s="180">
        <v>262</v>
      </c>
      <c r="U43" s="180">
        <v>122</v>
      </c>
      <c r="V43" s="180">
        <f t="shared" si="4"/>
        <v>439</v>
      </c>
      <c r="W43" s="180">
        <v>115</v>
      </c>
      <c r="X43" s="180">
        <v>1291</v>
      </c>
      <c r="Y43" s="180">
        <v>52</v>
      </c>
      <c r="Z43" s="180">
        <f t="shared" si="5"/>
        <v>1458</v>
      </c>
    </row>
    <row r="44" spans="1:26" ht="15">
      <c r="A44" s="174"/>
      <c r="B44" s="176" t="s">
        <v>146</v>
      </c>
      <c r="C44" s="180">
        <v>791</v>
      </c>
      <c r="D44" s="180">
        <v>1939</v>
      </c>
      <c r="E44" s="180">
        <v>697</v>
      </c>
      <c r="F44" s="180">
        <f t="shared" si="0"/>
        <v>3427</v>
      </c>
      <c r="G44" s="180">
        <v>8</v>
      </c>
      <c r="H44" s="180">
        <v>285</v>
      </c>
      <c r="I44" s="180">
        <v>0</v>
      </c>
      <c r="J44" s="180">
        <f t="shared" si="1"/>
        <v>293</v>
      </c>
      <c r="K44" s="180">
        <v>0</v>
      </c>
      <c r="L44" s="180">
        <v>0</v>
      </c>
      <c r="M44" s="180">
        <v>0</v>
      </c>
      <c r="N44" s="180">
        <f t="shared" si="2"/>
        <v>0</v>
      </c>
      <c r="O44" s="180">
        <v>0</v>
      </c>
      <c r="P44" s="180">
        <v>29</v>
      </c>
      <c r="Q44" s="180">
        <v>0</v>
      </c>
      <c r="R44" s="180">
        <f t="shared" si="3"/>
        <v>29</v>
      </c>
      <c r="S44" s="180">
        <v>24</v>
      </c>
      <c r="T44" s="180">
        <v>877</v>
      </c>
      <c r="U44" s="180">
        <v>6116</v>
      </c>
      <c r="V44" s="180">
        <f t="shared" si="4"/>
        <v>7017</v>
      </c>
      <c r="W44" s="180">
        <v>201</v>
      </c>
      <c r="X44" s="180">
        <v>1005</v>
      </c>
      <c r="Y44" s="180">
        <v>97</v>
      </c>
      <c r="Z44" s="180">
        <f t="shared" si="5"/>
        <v>1303</v>
      </c>
    </row>
    <row r="45" spans="1:26" ht="22.5">
      <c r="A45" s="174">
        <v>28</v>
      </c>
      <c r="B45" s="175" t="s">
        <v>147</v>
      </c>
      <c r="C45" s="180">
        <v>18933</v>
      </c>
      <c r="D45" s="180">
        <v>26291</v>
      </c>
      <c r="E45" s="180">
        <v>306</v>
      </c>
      <c r="F45" s="180">
        <f t="shared" si="0"/>
        <v>45530</v>
      </c>
      <c r="G45" s="180">
        <v>59</v>
      </c>
      <c r="H45" s="180">
        <v>38</v>
      </c>
      <c r="I45" s="180">
        <v>103</v>
      </c>
      <c r="J45" s="180">
        <f t="shared" si="1"/>
        <v>200</v>
      </c>
      <c r="K45" s="180">
        <v>0</v>
      </c>
      <c r="L45" s="180">
        <v>0</v>
      </c>
      <c r="M45" s="180">
        <v>0</v>
      </c>
      <c r="N45" s="180">
        <f t="shared" si="2"/>
        <v>0</v>
      </c>
      <c r="O45" s="180">
        <v>25</v>
      </c>
      <c r="P45" s="180">
        <v>16</v>
      </c>
      <c r="Q45" s="180">
        <v>6</v>
      </c>
      <c r="R45" s="180">
        <f t="shared" si="3"/>
        <v>47</v>
      </c>
      <c r="S45" s="180">
        <v>4233</v>
      </c>
      <c r="T45" s="180">
        <v>16682</v>
      </c>
      <c r="U45" s="180">
        <v>13187</v>
      </c>
      <c r="V45" s="180">
        <f t="shared" si="4"/>
        <v>34102</v>
      </c>
      <c r="W45" s="180">
        <v>7450</v>
      </c>
      <c r="X45" s="180">
        <v>9786</v>
      </c>
      <c r="Y45" s="180">
        <v>281</v>
      </c>
      <c r="Z45" s="180">
        <f t="shared" si="5"/>
        <v>17517</v>
      </c>
    </row>
    <row r="46" spans="1:26" ht="15">
      <c r="A46" s="174"/>
      <c r="B46" s="176" t="s">
        <v>148</v>
      </c>
      <c r="C46" s="180">
        <v>3751</v>
      </c>
      <c r="D46" s="180">
        <v>2794</v>
      </c>
      <c r="E46" s="180">
        <v>87</v>
      </c>
      <c r="F46" s="180">
        <f t="shared" si="0"/>
        <v>6632</v>
      </c>
      <c r="G46" s="180">
        <v>0</v>
      </c>
      <c r="H46" s="180">
        <v>0</v>
      </c>
      <c r="I46" s="180">
        <v>0</v>
      </c>
      <c r="J46" s="180">
        <f t="shared" si="1"/>
        <v>0</v>
      </c>
      <c r="K46" s="180">
        <v>0</v>
      </c>
      <c r="L46" s="180">
        <v>0</v>
      </c>
      <c r="M46" s="180">
        <v>0</v>
      </c>
      <c r="N46" s="180">
        <f t="shared" si="2"/>
        <v>0</v>
      </c>
      <c r="O46" s="180">
        <v>0</v>
      </c>
      <c r="P46" s="180">
        <v>0</v>
      </c>
      <c r="Q46" s="180">
        <v>0</v>
      </c>
      <c r="R46" s="180">
        <f t="shared" si="3"/>
        <v>0</v>
      </c>
      <c r="S46" s="180">
        <v>773</v>
      </c>
      <c r="T46" s="180">
        <v>3705</v>
      </c>
      <c r="U46" s="180">
        <v>1069</v>
      </c>
      <c r="V46" s="180">
        <f t="shared" si="4"/>
        <v>5547</v>
      </c>
      <c r="W46" s="180">
        <v>370</v>
      </c>
      <c r="X46" s="180">
        <v>289</v>
      </c>
      <c r="Y46" s="180">
        <v>87</v>
      </c>
      <c r="Z46" s="180">
        <f t="shared" si="5"/>
        <v>746</v>
      </c>
    </row>
    <row r="47" spans="1:26" ht="15">
      <c r="A47" s="174"/>
      <c r="B47" s="176" t="s">
        <v>149</v>
      </c>
      <c r="C47" s="180">
        <v>5785</v>
      </c>
      <c r="D47" s="180">
        <v>7887</v>
      </c>
      <c r="E47" s="180">
        <v>2</v>
      </c>
      <c r="F47" s="180">
        <f t="shared" si="0"/>
        <v>13674</v>
      </c>
      <c r="G47" s="180">
        <v>0</v>
      </c>
      <c r="H47" s="180">
        <v>29</v>
      </c>
      <c r="I47" s="180">
        <v>0</v>
      </c>
      <c r="J47" s="180">
        <f t="shared" si="1"/>
        <v>29</v>
      </c>
      <c r="K47" s="180">
        <v>0</v>
      </c>
      <c r="L47" s="180">
        <v>0</v>
      </c>
      <c r="M47" s="180">
        <v>0</v>
      </c>
      <c r="N47" s="180">
        <f t="shared" si="2"/>
        <v>0</v>
      </c>
      <c r="O47" s="180">
        <v>0</v>
      </c>
      <c r="P47" s="180">
        <v>0</v>
      </c>
      <c r="Q47" s="180">
        <v>0</v>
      </c>
      <c r="R47" s="180">
        <f t="shared" si="3"/>
        <v>0</v>
      </c>
      <c r="S47" s="180">
        <v>388</v>
      </c>
      <c r="T47" s="180">
        <v>2260</v>
      </c>
      <c r="U47" s="180">
        <v>1404</v>
      </c>
      <c r="V47" s="180">
        <f t="shared" si="4"/>
        <v>4052</v>
      </c>
      <c r="W47" s="180">
        <v>4852</v>
      </c>
      <c r="X47" s="180">
        <v>4519</v>
      </c>
      <c r="Y47" s="180">
        <v>1</v>
      </c>
      <c r="Z47" s="180">
        <f t="shared" si="5"/>
        <v>9372</v>
      </c>
    </row>
    <row r="48" spans="1:26" ht="15">
      <c r="A48" s="174"/>
      <c r="B48" s="176" t="s">
        <v>150</v>
      </c>
      <c r="C48" s="180">
        <v>4794</v>
      </c>
      <c r="D48" s="180">
        <v>4557</v>
      </c>
      <c r="E48" s="180">
        <v>22</v>
      </c>
      <c r="F48" s="180">
        <f t="shared" si="0"/>
        <v>9373</v>
      </c>
      <c r="G48" s="180">
        <v>45</v>
      </c>
      <c r="H48" s="180">
        <v>1</v>
      </c>
      <c r="I48" s="180">
        <v>0</v>
      </c>
      <c r="J48" s="180">
        <f t="shared" si="1"/>
        <v>46</v>
      </c>
      <c r="K48" s="180">
        <v>0</v>
      </c>
      <c r="L48" s="180">
        <v>0</v>
      </c>
      <c r="M48" s="180">
        <v>0</v>
      </c>
      <c r="N48" s="180">
        <f t="shared" si="2"/>
        <v>0</v>
      </c>
      <c r="O48" s="180">
        <v>25</v>
      </c>
      <c r="P48" s="180">
        <v>16</v>
      </c>
      <c r="Q48" s="180">
        <v>6</v>
      </c>
      <c r="R48" s="180">
        <f t="shared" si="3"/>
        <v>47</v>
      </c>
      <c r="S48" s="180">
        <v>2347</v>
      </c>
      <c r="T48" s="180">
        <v>5041</v>
      </c>
      <c r="U48" s="180">
        <v>756</v>
      </c>
      <c r="V48" s="180">
        <f t="shared" si="4"/>
        <v>8144</v>
      </c>
      <c r="W48" s="180">
        <v>1079</v>
      </c>
      <c r="X48" s="180">
        <v>164</v>
      </c>
      <c r="Y48" s="180">
        <v>22</v>
      </c>
      <c r="Z48" s="180">
        <f t="shared" si="5"/>
        <v>1265</v>
      </c>
    </row>
    <row r="49" spans="1:26" ht="15">
      <c r="A49" s="174"/>
      <c r="B49" s="176" t="s">
        <v>151</v>
      </c>
      <c r="C49" s="180">
        <v>1168</v>
      </c>
      <c r="D49" s="180">
        <v>4720</v>
      </c>
      <c r="E49" s="180">
        <v>36</v>
      </c>
      <c r="F49" s="180">
        <f t="shared" si="0"/>
        <v>5924</v>
      </c>
      <c r="G49" s="180">
        <v>14</v>
      </c>
      <c r="H49" s="180">
        <v>8</v>
      </c>
      <c r="I49" s="180">
        <v>0</v>
      </c>
      <c r="J49" s="180">
        <f t="shared" si="1"/>
        <v>22</v>
      </c>
      <c r="K49" s="180">
        <v>0</v>
      </c>
      <c r="L49" s="180">
        <v>0</v>
      </c>
      <c r="M49" s="180">
        <v>0</v>
      </c>
      <c r="N49" s="180">
        <f t="shared" si="2"/>
        <v>0</v>
      </c>
      <c r="O49" s="180">
        <v>0</v>
      </c>
      <c r="P49" s="180">
        <v>0</v>
      </c>
      <c r="Q49" s="180">
        <v>0</v>
      </c>
      <c r="R49" s="180">
        <f t="shared" si="3"/>
        <v>0</v>
      </c>
      <c r="S49" s="180">
        <v>83</v>
      </c>
      <c r="T49" s="180">
        <v>1966</v>
      </c>
      <c r="U49" s="180">
        <v>7033</v>
      </c>
      <c r="V49" s="180">
        <f t="shared" si="4"/>
        <v>9082</v>
      </c>
      <c r="W49" s="180">
        <v>415</v>
      </c>
      <c r="X49" s="180">
        <v>3915</v>
      </c>
      <c r="Y49" s="180">
        <v>0</v>
      </c>
      <c r="Z49" s="180">
        <f t="shared" si="5"/>
        <v>4330</v>
      </c>
    </row>
    <row r="50" spans="1:26" ht="22.5">
      <c r="A50" s="174">
        <v>29</v>
      </c>
      <c r="B50" s="175" t="s">
        <v>152</v>
      </c>
      <c r="C50" s="180">
        <v>14675</v>
      </c>
      <c r="D50" s="180">
        <v>24921</v>
      </c>
      <c r="E50" s="180">
        <v>1258</v>
      </c>
      <c r="F50" s="180">
        <f t="shared" si="0"/>
        <v>40854</v>
      </c>
      <c r="G50" s="180">
        <v>868</v>
      </c>
      <c r="H50" s="180">
        <v>1035</v>
      </c>
      <c r="I50" s="180">
        <v>145</v>
      </c>
      <c r="J50" s="180">
        <f t="shared" si="1"/>
        <v>2048</v>
      </c>
      <c r="K50" s="180">
        <v>0</v>
      </c>
      <c r="L50" s="180">
        <v>0</v>
      </c>
      <c r="M50" s="180">
        <v>3</v>
      </c>
      <c r="N50" s="180">
        <f t="shared" si="2"/>
        <v>3</v>
      </c>
      <c r="O50" s="180">
        <v>73</v>
      </c>
      <c r="P50" s="180">
        <v>26</v>
      </c>
      <c r="Q50" s="180">
        <v>73</v>
      </c>
      <c r="R50" s="180">
        <f t="shared" si="3"/>
        <v>172</v>
      </c>
      <c r="S50" s="180">
        <v>708</v>
      </c>
      <c r="T50" s="180">
        <v>4502</v>
      </c>
      <c r="U50" s="180">
        <v>4254</v>
      </c>
      <c r="V50" s="180">
        <f t="shared" si="4"/>
        <v>9464</v>
      </c>
      <c r="W50" s="180">
        <v>1885</v>
      </c>
      <c r="X50" s="180">
        <v>8715</v>
      </c>
      <c r="Y50" s="180">
        <v>116</v>
      </c>
      <c r="Z50" s="180">
        <f t="shared" si="5"/>
        <v>10716</v>
      </c>
    </row>
    <row r="51" spans="1:26" ht="15">
      <c r="A51" s="174"/>
      <c r="B51" s="176" t="s">
        <v>153</v>
      </c>
      <c r="C51" s="180">
        <v>6372</v>
      </c>
      <c r="D51" s="180">
        <v>7044</v>
      </c>
      <c r="E51" s="180">
        <v>10</v>
      </c>
      <c r="F51" s="180">
        <f t="shared" si="0"/>
        <v>13426</v>
      </c>
      <c r="G51" s="180">
        <v>481</v>
      </c>
      <c r="H51" s="180">
        <v>1</v>
      </c>
      <c r="I51" s="180">
        <v>0</v>
      </c>
      <c r="J51" s="180">
        <f t="shared" si="1"/>
        <v>482</v>
      </c>
      <c r="K51" s="180">
        <v>0</v>
      </c>
      <c r="L51" s="180">
        <v>0</v>
      </c>
      <c r="M51" s="180">
        <v>0</v>
      </c>
      <c r="N51" s="180">
        <f t="shared" si="2"/>
        <v>0</v>
      </c>
      <c r="O51" s="180">
        <v>0</v>
      </c>
      <c r="P51" s="180">
        <v>13</v>
      </c>
      <c r="Q51" s="180">
        <v>0</v>
      </c>
      <c r="R51" s="180">
        <f t="shared" si="3"/>
        <v>13</v>
      </c>
      <c r="S51" s="180">
        <v>194</v>
      </c>
      <c r="T51" s="180">
        <v>303</v>
      </c>
      <c r="U51" s="180">
        <v>8</v>
      </c>
      <c r="V51" s="180">
        <f t="shared" si="4"/>
        <v>505</v>
      </c>
      <c r="W51" s="180">
        <v>960</v>
      </c>
      <c r="X51" s="180">
        <v>285</v>
      </c>
      <c r="Y51" s="180">
        <v>1</v>
      </c>
      <c r="Z51" s="180">
        <f t="shared" si="5"/>
        <v>1246</v>
      </c>
    </row>
    <row r="52" spans="1:26" ht="15">
      <c r="A52" s="174"/>
      <c r="B52" s="176" t="s">
        <v>154</v>
      </c>
      <c r="C52" s="180">
        <v>3100</v>
      </c>
      <c r="D52" s="180">
        <v>1490</v>
      </c>
      <c r="E52" s="180">
        <v>770</v>
      </c>
      <c r="F52" s="180">
        <f t="shared" si="0"/>
        <v>5360</v>
      </c>
      <c r="G52" s="180">
        <v>314</v>
      </c>
      <c r="H52" s="180">
        <v>9</v>
      </c>
      <c r="I52" s="180">
        <v>47</v>
      </c>
      <c r="J52" s="180">
        <f t="shared" si="1"/>
        <v>370</v>
      </c>
      <c r="K52" s="180">
        <v>0</v>
      </c>
      <c r="L52" s="180">
        <v>0</v>
      </c>
      <c r="M52" s="180">
        <v>0</v>
      </c>
      <c r="N52" s="180">
        <f t="shared" si="2"/>
        <v>0</v>
      </c>
      <c r="O52" s="180">
        <v>1</v>
      </c>
      <c r="P52" s="180">
        <v>4</v>
      </c>
      <c r="Q52" s="180">
        <v>30</v>
      </c>
      <c r="R52" s="180">
        <f t="shared" si="3"/>
        <v>35</v>
      </c>
      <c r="S52" s="180">
        <v>406</v>
      </c>
      <c r="T52" s="180">
        <v>153</v>
      </c>
      <c r="U52" s="180">
        <v>1659</v>
      </c>
      <c r="V52" s="180">
        <f t="shared" si="4"/>
        <v>2218</v>
      </c>
      <c r="W52" s="180">
        <v>209</v>
      </c>
      <c r="X52" s="180">
        <v>1018</v>
      </c>
      <c r="Y52" s="180">
        <v>17</v>
      </c>
      <c r="Z52" s="180">
        <f t="shared" si="5"/>
        <v>1244</v>
      </c>
    </row>
    <row r="53" spans="1:26" ht="22.5">
      <c r="A53" s="174">
        <v>30</v>
      </c>
      <c r="B53" s="175" t="s">
        <v>155</v>
      </c>
      <c r="C53" s="180">
        <v>33</v>
      </c>
      <c r="D53" s="180">
        <v>3343</v>
      </c>
      <c r="E53" s="180">
        <v>8</v>
      </c>
      <c r="F53" s="180">
        <f t="shared" si="0"/>
        <v>3384</v>
      </c>
      <c r="G53" s="180">
        <v>0</v>
      </c>
      <c r="H53" s="180">
        <v>0</v>
      </c>
      <c r="I53" s="180">
        <v>0</v>
      </c>
      <c r="J53" s="180">
        <f t="shared" si="1"/>
        <v>0</v>
      </c>
      <c r="K53" s="180">
        <v>0</v>
      </c>
      <c r="L53" s="180">
        <v>0</v>
      </c>
      <c r="M53" s="180">
        <v>0</v>
      </c>
      <c r="N53" s="180">
        <f t="shared" si="2"/>
        <v>0</v>
      </c>
      <c r="O53" s="180">
        <v>1</v>
      </c>
      <c r="P53" s="180">
        <v>0</v>
      </c>
      <c r="Q53" s="180">
        <v>0</v>
      </c>
      <c r="R53" s="180">
        <f t="shared" si="3"/>
        <v>1</v>
      </c>
      <c r="S53" s="180">
        <v>16</v>
      </c>
      <c r="T53" s="180">
        <v>1514</v>
      </c>
      <c r="U53" s="180">
        <v>165</v>
      </c>
      <c r="V53" s="180">
        <f t="shared" si="4"/>
        <v>1695</v>
      </c>
      <c r="W53" s="180">
        <v>14</v>
      </c>
      <c r="X53" s="180">
        <v>197</v>
      </c>
      <c r="Y53" s="180">
        <v>0</v>
      </c>
      <c r="Z53" s="180">
        <f t="shared" si="5"/>
        <v>211</v>
      </c>
    </row>
    <row r="54" spans="1:26" ht="22.5">
      <c r="A54" s="174">
        <v>31</v>
      </c>
      <c r="B54" s="175" t="s">
        <v>156</v>
      </c>
      <c r="C54" s="180">
        <v>5745</v>
      </c>
      <c r="D54" s="180">
        <v>3440</v>
      </c>
      <c r="E54" s="180">
        <v>266</v>
      </c>
      <c r="F54" s="180">
        <f t="shared" si="0"/>
        <v>9451</v>
      </c>
      <c r="G54" s="180">
        <v>46</v>
      </c>
      <c r="H54" s="180">
        <v>42</v>
      </c>
      <c r="I54" s="180">
        <v>5</v>
      </c>
      <c r="J54" s="180">
        <f t="shared" si="1"/>
        <v>93</v>
      </c>
      <c r="K54" s="180">
        <v>0</v>
      </c>
      <c r="L54" s="180">
        <v>0</v>
      </c>
      <c r="M54" s="180">
        <v>20</v>
      </c>
      <c r="N54" s="180">
        <f t="shared" si="2"/>
        <v>20</v>
      </c>
      <c r="O54" s="180">
        <v>11</v>
      </c>
      <c r="P54" s="180">
        <v>16</v>
      </c>
      <c r="Q54" s="180">
        <v>20</v>
      </c>
      <c r="R54" s="180">
        <f t="shared" si="3"/>
        <v>47</v>
      </c>
      <c r="S54" s="180">
        <v>153</v>
      </c>
      <c r="T54" s="180">
        <v>583</v>
      </c>
      <c r="U54" s="180">
        <v>436</v>
      </c>
      <c r="V54" s="180">
        <f t="shared" si="4"/>
        <v>1172</v>
      </c>
      <c r="W54" s="180">
        <v>5105</v>
      </c>
      <c r="X54" s="180">
        <v>2771</v>
      </c>
      <c r="Y54" s="180">
        <v>21</v>
      </c>
      <c r="Z54" s="180">
        <f t="shared" si="5"/>
        <v>7897</v>
      </c>
    </row>
    <row r="55" spans="1:26" ht="15">
      <c r="A55" s="206" t="s">
        <v>46</v>
      </c>
      <c r="B55" s="206"/>
      <c r="C55" s="188">
        <f aca="true" t="shared" si="6" ref="C55:Z55">SUM(C6:C8,C10,C12,C14,C16:C24,C27,C29:C31,C33:C36,C45,C50,C53:C54,C38:C41)</f>
        <v>402020</v>
      </c>
      <c r="D55" s="188">
        <f t="shared" si="6"/>
        <v>603299</v>
      </c>
      <c r="E55" s="189">
        <f t="shared" si="6"/>
        <v>67352</v>
      </c>
      <c r="F55" s="188">
        <f t="shared" si="6"/>
        <v>1072671</v>
      </c>
      <c r="G55" s="188">
        <f t="shared" si="6"/>
        <v>45041</v>
      </c>
      <c r="H55" s="188">
        <f t="shared" si="6"/>
        <v>37093</v>
      </c>
      <c r="I55" s="189">
        <f t="shared" si="6"/>
        <v>8469</v>
      </c>
      <c r="J55" s="188">
        <f t="shared" si="6"/>
        <v>90603</v>
      </c>
      <c r="K55" s="188">
        <f t="shared" si="6"/>
        <v>2588</v>
      </c>
      <c r="L55" s="188">
        <f t="shared" si="6"/>
        <v>428</v>
      </c>
      <c r="M55" s="188">
        <f t="shared" si="6"/>
        <v>1425</v>
      </c>
      <c r="N55" s="188">
        <f t="shared" si="6"/>
        <v>4441</v>
      </c>
      <c r="O55" s="188">
        <f t="shared" si="6"/>
        <v>13632</v>
      </c>
      <c r="P55" s="188">
        <f t="shared" si="6"/>
        <v>1080</v>
      </c>
      <c r="Q55" s="188">
        <f t="shared" si="6"/>
        <v>4008</v>
      </c>
      <c r="R55" s="188">
        <f t="shared" si="6"/>
        <v>18720</v>
      </c>
      <c r="S55" s="188">
        <f t="shared" si="6"/>
        <v>46062</v>
      </c>
      <c r="T55" s="188">
        <f t="shared" si="6"/>
        <v>59544</v>
      </c>
      <c r="U55" s="188">
        <f t="shared" si="6"/>
        <v>118426</v>
      </c>
      <c r="V55" s="188">
        <f t="shared" si="6"/>
        <v>224032</v>
      </c>
      <c r="W55" s="188">
        <f t="shared" si="6"/>
        <v>98319</v>
      </c>
      <c r="X55" s="188">
        <f t="shared" si="6"/>
        <v>519396</v>
      </c>
      <c r="Y55" s="189">
        <f t="shared" si="6"/>
        <v>62221</v>
      </c>
      <c r="Z55" s="188">
        <f t="shared" si="6"/>
        <v>679936</v>
      </c>
    </row>
    <row r="56" spans="1:26" ht="14.25" customHeight="1">
      <c r="A56" s="203" t="s">
        <v>179</v>
      </c>
      <c r="B56" s="204"/>
      <c r="C56" s="188">
        <v>355564</v>
      </c>
      <c r="D56" s="188">
        <v>498965</v>
      </c>
      <c r="E56" s="188">
        <v>68622</v>
      </c>
      <c r="F56" s="188">
        <v>923151</v>
      </c>
      <c r="G56" s="188">
        <v>47478</v>
      </c>
      <c r="H56" s="188">
        <v>32439</v>
      </c>
      <c r="I56" s="189">
        <v>15540</v>
      </c>
      <c r="J56" s="188">
        <v>95457</v>
      </c>
      <c r="K56" s="188">
        <v>2225</v>
      </c>
      <c r="L56" s="188">
        <v>744</v>
      </c>
      <c r="M56" s="188">
        <v>782</v>
      </c>
      <c r="N56" s="188">
        <v>3751</v>
      </c>
      <c r="O56" s="188">
        <v>13249</v>
      </c>
      <c r="P56" s="188">
        <v>1628</v>
      </c>
      <c r="Q56" s="188">
        <v>2879</v>
      </c>
      <c r="R56" s="188">
        <v>17756</v>
      </c>
      <c r="S56" s="188">
        <v>39750</v>
      </c>
      <c r="T56" s="188">
        <v>57518</v>
      </c>
      <c r="U56" s="188">
        <v>134166</v>
      </c>
      <c r="V56" s="188">
        <v>231434</v>
      </c>
      <c r="W56" s="188">
        <v>77448</v>
      </c>
      <c r="X56" s="188">
        <v>601965</v>
      </c>
      <c r="Y56" s="189">
        <v>32061</v>
      </c>
      <c r="Z56" s="188">
        <v>711474</v>
      </c>
    </row>
    <row r="57" spans="1:26" ht="14.25" customHeight="1">
      <c r="A57" s="203" t="s">
        <v>180</v>
      </c>
      <c r="B57" s="204"/>
      <c r="C57" s="190">
        <f aca="true" t="shared" si="7" ref="C57:Z57">C55-C56</f>
        <v>46456</v>
      </c>
      <c r="D57" s="190">
        <f t="shared" si="7"/>
        <v>104334</v>
      </c>
      <c r="E57" s="190">
        <f t="shared" si="7"/>
        <v>-1270</v>
      </c>
      <c r="F57" s="190">
        <f t="shared" si="7"/>
        <v>149520</v>
      </c>
      <c r="G57" s="190">
        <f t="shared" si="7"/>
        <v>-2437</v>
      </c>
      <c r="H57" s="190">
        <f t="shared" si="7"/>
        <v>4654</v>
      </c>
      <c r="I57" s="191">
        <f t="shared" si="7"/>
        <v>-7071</v>
      </c>
      <c r="J57" s="190">
        <f t="shared" si="7"/>
        <v>-4854</v>
      </c>
      <c r="K57" s="190">
        <f t="shared" si="7"/>
        <v>363</v>
      </c>
      <c r="L57" s="190">
        <f t="shared" si="7"/>
        <v>-316</v>
      </c>
      <c r="M57" s="190">
        <f t="shared" si="7"/>
        <v>643</v>
      </c>
      <c r="N57" s="190">
        <f t="shared" si="7"/>
        <v>690</v>
      </c>
      <c r="O57" s="190">
        <f t="shared" si="7"/>
        <v>383</v>
      </c>
      <c r="P57" s="190">
        <f t="shared" si="7"/>
        <v>-548</v>
      </c>
      <c r="Q57" s="190">
        <f t="shared" si="7"/>
        <v>1129</v>
      </c>
      <c r="R57" s="190">
        <f t="shared" si="7"/>
        <v>964</v>
      </c>
      <c r="S57" s="190">
        <f t="shared" si="7"/>
        <v>6312</v>
      </c>
      <c r="T57" s="190">
        <f t="shared" si="7"/>
        <v>2026</v>
      </c>
      <c r="U57" s="190">
        <f t="shared" si="7"/>
        <v>-15740</v>
      </c>
      <c r="V57" s="190">
        <f t="shared" si="7"/>
        <v>-7402</v>
      </c>
      <c r="W57" s="190">
        <f t="shared" si="7"/>
        <v>20871</v>
      </c>
      <c r="X57" s="190">
        <f t="shared" si="7"/>
        <v>-82569</v>
      </c>
      <c r="Y57" s="192">
        <f t="shared" si="7"/>
        <v>30160</v>
      </c>
      <c r="Z57" s="190">
        <f t="shared" si="7"/>
        <v>-31538</v>
      </c>
    </row>
    <row r="58" ht="14.25" customHeight="1"/>
  </sheetData>
  <sheetProtection/>
  <mergeCells count="14">
    <mergeCell ref="C4:F4"/>
    <mergeCell ref="G4:J4"/>
    <mergeCell ref="K4:N4"/>
    <mergeCell ref="O4:R4"/>
    <mergeCell ref="A56:B56"/>
    <mergeCell ref="A57:B57"/>
    <mergeCell ref="W4:Z4"/>
    <mergeCell ref="A55:B55"/>
    <mergeCell ref="A1:D1"/>
    <mergeCell ref="A2:Z2"/>
    <mergeCell ref="A3:A5"/>
    <mergeCell ref="B3:B5"/>
    <mergeCell ref="C3:Z3"/>
    <mergeCell ref="S4:V4"/>
  </mergeCells>
  <hyperlinks>
    <hyperlink ref="A1:D1" location="Сводн.общ.!A1" display="Вернуться к общей таблице"/>
  </hyperlink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zoomScaleSheetLayoutView="100" zoomScalePageLayoutView="0" workbookViewId="0" topLeftCell="A19">
      <selection activeCell="C33" sqref="C33:Z33"/>
    </sheetView>
  </sheetViews>
  <sheetFormatPr defaultColWidth="9.140625" defaultRowHeight="15"/>
  <cols>
    <col min="1" max="1" width="3.8515625" style="0" customWidth="1"/>
    <col min="2" max="2" width="15.28125" style="129" customWidth="1"/>
    <col min="3" max="3" width="7.421875" style="130" bestFit="1" customWidth="1"/>
    <col min="4" max="4" width="7.57421875" style="130" customWidth="1"/>
    <col min="5" max="5" width="6.7109375" style="130" customWidth="1"/>
    <col min="6" max="6" width="7.57421875" style="130" customWidth="1"/>
    <col min="7" max="7" width="6.7109375" style="130" customWidth="1"/>
    <col min="8" max="8" width="5.57421875" style="130" customWidth="1"/>
    <col min="9" max="9" width="6.28125" style="130" customWidth="1"/>
    <col min="10" max="10" width="6.421875" style="130" customWidth="1"/>
    <col min="11" max="11" width="4.57421875" style="130" customWidth="1"/>
    <col min="12" max="12" width="5.28125" style="130" customWidth="1"/>
    <col min="13" max="13" width="6.00390625" style="130" customWidth="1"/>
    <col min="14" max="14" width="6.140625" style="130" customWidth="1"/>
    <col min="15" max="15" width="6.57421875" style="130" customWidth="1"/>
    <col min="16" max="16" width="6.140625" style="130" customWidth="1"/>
    <col min="17" max="18" width="6.28125" style="130" customWidth="1"/>
    <col min="19" max="19" width="7.28125" style="130" customWidth="1"/>
    <col min="20" max="20" width="7.00390625" style="130" customWidth="1"/>
    <col min="21" max="21" width="6.28125" style="130" customWidth="1"/>
    <col min="22" max="22" width="7.421875" style="130" bestFit="1" customWidth="1"/>
    <col min="23" max="23" width="7.421875" style="130" customWidth="1"/>
    <col min="24" max="24" width="7.421875" style="130" bestFit="1" customWidth="1"/>
    <col min="25" max="25" width="6.140625" style="130" customWidth="1"/>
    <col min="26" max="26" width="7.28125" style="130" bestFit="1" customWidth="1"/>
  </cols>
  <sheetData>
    <row r="1" spans="1:4" s="150" customFormat="1" ht="15">
      <c r="A1" s="207" t="s">
        <v>99</v>
      </c>
      <c r="B1" s="207"/>
      <c r="C1" s="207"/>
      <c r="D1" s="207"/>
    </row>
    <row r="2" spans="1:26" ht="22.5" customHeight="1">
      <c r="A2" s="215" t="s">
        <v>181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15.75">
      <c r="A3" s="216" t="s">
        <v>12</v>
      </c>
      <c r="B3" s="216" t="s">
        <v>13</v>
      </c>
      <c r="C3" s="217" t="s">
        <v>0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15.75">
      <c r="A4" s="216"/>
      <c r="B4" s="216"/>
      <c r="C4" s="216" t="s">
        <v>5</v>
      </c>
      <c r="D4" s="216"/>
      <c r="E4" s="216"/>
      <c r="F4" s="216"/>
      <c r="G4" s="216" t="s">
        <v>6</v>
      </c>
      <c r="H4" s="216"/>
      <c r="I4" s="216"/>
      <c r="J4" s="216"/>
      <c r="K4" s="216" t="s">
        <v>7</v>
      </c>
      <c r="L4" s="216"/>
      <c r="M4" s="216"/>
      <c r="N4" s="216"/>
      <c r="O4" s="216" t="s">
        <v>8</v>
      </c>
      <c r="P4" s="216"/>
      <c r="Q4" s="216"/>
      <c r="R4" s="216"/>
      <c r="S4" s="216" t="s">
        <v>47</v>
      </c>
      <c r="T4" s="216"/>
      <c r="U4" s="216"/>
      <c r="V4" s="216"/>
      <c r="W4" s="216" t="s">
        <v>10</v>
      </c>
      <c r="X4" s="216"/>
      <c r="Y4" s="216"/>
      <c r="Z4" s="216"/>
    </row>
    <row r="5" spans="1:26" ht="81.75" customHeight="1">
      <c r="A5" s="216"/>
      <c r="B5" s="216"/>
      <c r="C5" s="146" t="s">
        <v>48</v>
      </c>
      <c r="D5" s="146" t="s">
        <v>49</v>
      </c>
      <c r="E5" s="146" t="s">
        <v>50</v>
      </c>
      <c r="F5" s="146" t="s">
        <v>51</v>
      </c>
      <c r="G5" s="146" t="s">
        <v>48</v>
      </c>
      <c r="H5" s="146" t="s">
        <v>49</v>
      </c>
      <c r="I5" s="146" t="s">
        <v>50</v>
      </c>
      <c r="J5" s="146" t="s">
        <v>51</v>
      </c>
      <c r="K5" s="146" t="s">
        <v>48</v>
      </c>
      <c r="L5" s="146" t="s">
        <v>49</v>
      </c>
      <c r="M5" s="146" t="s">
        <v>50</v>
      </c>
      <c r="N5" s="146" t="s">
        <v>51</v>
      </c>
      <c r="O5" s="146" t="s">
        <v>48</v>
      </c>
      <c r="P5" s="146" t="s">
        <v>49</v>
      </c>
      <c r="Q5" s="146" t="s">
        <v>50</v>
      </c>
      <c r="R5" s="146" t="s">
        <v>51</v>
      </c>
      <c r="S5" s="146" t="s">
        <v>48</v>
      </c>
      <c r="T5" s="146" t="s">
        <v>49</v>
      </c>
      <c r="U5" s="146" t="s">
        <v>50</v>
      </c>
      <c r="V5" s="146" t="s">
        <v>51</v>
      </c>
      <c r="W5" s="146" t="s">
        <v>48</v>
      </c>
      <c r="X5" s="146" t="s">
        <v>49</v>
      </c>
      <c r="Y5" s="146" t="s">
        <v>50</v>
      </c>
      <c r="Z5" s="146" t="s">
        <v>51</v>
      </c>
    </row>
    <row r="6" spans="1:26" ht="15">
      <c r="A6" s="94">
        <v>1</v>
      </c>
      <c r="B6" s="109" t="s">
        <v>52</v>
      </c>
      <c r="C6" s="96">
        <v>1659</v>
      </c>
      <c r="D6" s="96">
        <v>3413</v>
      </c>
      <c r="E6" s="96">
        <v>618</v>
      </c>
      <c r="F6" s="96">
        <f>SUM(C6:E6)</f>
        <v>5690</v>
      </c>
      <c r="G6" s="96">
        <v>551</v>
      </c>
      <c r="H6" s="96">
        <v>531</v>
      </c>
      <c r="I6" s="96">
        <v>289</v>
      </c>
      <c r="J6" s="96">
        <f>SUM(G6:I6)</f>
        <v>1371</v>
      </c>
      <c r="K6" s="96">
        <v>61</v>
      </c>
      <c r="L6" s="96">
        <v>108</v>
      </c>
      <c r="M6" s="96">
        <v>252</v>
      </c>
      <c r="N6" s="96">
        <f>SUM(K6:M6)</f>
        <v>421</v>
      </c>
      <c r="O6" s="96">
        <v>1435</v>
      </c>
      <c r="P6" s="96">
        <v>3076</v>
      </c>
      <c r="Q6" s="96">
        <v>1175</v>
      </c>
      <c r="R6" s="96">
        <f>SUM(O6:Q6)</f>
        <v>5686</v>
      </c>
      <c r="S6" s="96">
        <v>1087</v>
      </c>
      <c r="T6" s="96">
        <v>4317</v>
      </c>
      <c r="U6" s="96">
        <v>7958</v>
      </c>
      <c r="V6" s="96">
        <f>SUM(S6:U6)</f>
        <v>13362</v>
      </c>
      <c r="W6" s="96">
        <v>1757</v>
      </c>
      <c r="X6" s="96">
        <v>2259</v>
      </c>
      <c r="Y6" s="96">
        <v>107</v>
      </c>
      <c r="Z6" s="96">
        <f>SUM(W6:Y6)</f>
        <v>4123</v>
      </c>
    </row>
    <row r="7" spans="1:26" ht="15">
      <c r="A7" s="94"/>
      <c r="B7" s="95" t="s">
        <v>54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s="35" customFormat="1" ht="15">
      <c r="A8" s="94">
        <v>2</v>
      </c>
      <c r="B8" s="97" t="s">
        <v>56</v>
      </c>
      <c r="C8" s="96">
        <v>338</v>
      </c>
      <c r="D8" s="96">
        <v>1820</v>
      </c>
      <c r="E8" s="96">
        <v>2724</v>
      </c>
      <c r="F8" s="96">
        <f aca="true" t="shared" si="0" ref="F8:F33">SUM(C8:E8)</f>
        <v>4882</v>
      </c>
      <c r="G8" s="96">
        <v>53</v>
      </c>
      <c r="H8" s="96">
        <v>279</v>
      </c>
      <c r="I8" s="96">
        <v>0</v>
      </c>
      <c r="J8" s="96">
        <f aca="true" t="shared" si="1" ref="J8:J33">SUM(G8:I8)</f>
        <v>332</v>
      </c>
      <c r="K8" s="96">
        <v>0</v>
      </c>
      <c r="L8" s="96">
        <v>0</v>
      </c>
      <c r="M8" s="96">
        <v>0</v>
      </c>
      <c r="N8" s="96">
        <f>SUM(K8:M8)</f>
        <v>0</v>
      </c>
      <c r="O8" s="96">
        <v>0</v>
      </c>
      <c r="P8" s="96">
        <v>0</v>
      </c>
      <c r="Q8" s="96">
        <v>0</v>
      </c>
      <c r="R8" s="96">
        <f aca="true" t="shared" si="2" ref="R8:R33">SUM(O8:Q8)</f>
        <v>0</v>
      </c>
      <c r="S8" s="96">
        <v>13</v>
      </c>
      <c r="T8" s="96">
        <v>1109</v>
      </c>
      <c r="U8" s="96">
        <v>42</v>
      </c>
      <c r="V8" s="96">
        <f aca="true" t="shared" si="3" ref="V8:V33">SUM(S8:U8)</f>
        <v>1164</v>
      </c>
      <c r="W8" s="96">
        <v>298</v>
      </c>
      <c r="X8" s="96">
        <v>1246</v>
      </c>
      <c r="Y8" s="96">
        <v>507</v>
      </c>
      <c r="Z8" s="96">
        <f aca="true" t="shared" si="4" ref="Z8:Z32">SUM(W8:Y8)</f>
        <v>2051</v>
      </c>
    </row>
    <row r="9" spans="1:26" s="35" customFormat="1" ht="15">
      <c r="A9" s="94">
        <v>3</v>
      </c>
      <c r="B9" s="97" t="s">
        <v>57</v>
      </c>
      <c r="C9" s="96">
        <v>766</v>
      </c>
      <c r="D9" s="96">
        <v>7294</v>
      </c>
      <c r="E9" s="96">
        <v>334</v>
      </c>
      <c r="F9" s="96">
        <f t="shared" si="0"/>
        <v>8394</v>
      </c>
      <c r="G9" s="96">
        <v>0</v>
      </c>
      <c r="H9" s="96">
        <v>0</v>
      </c>
      <c r="I9" s="96">
        <v>0</v>
      </c>
      <c r="J9" s="96">
        <f t="shared" si="1"/>
        <v>0</v>
      </c>
      <c r="K9" s="96">
        <v>0</v>
      </c>
      <c r="L9" s="96">
        <v>0</v>
      </c>
      <c r="M9" s="96">
        <v>0</v>
      </c>
      <c r="N9" s="96">
        <f aca="true" t="shared" si="5" ref="N9:N32">SUM(K9:M9)</f>
        <v>0</v>
      </c>
      <c r="O9" s="96">
        <v>0</v>
      </c>
      <c r="P9" s="96">
        <v>0</v>
      </c>
      <c r="Q9" s="96">
        <v>0</v>
      </c>
      <c r="R9" s="96">
        <f t="shared" si="2"/>
        <v>0</v>
      </c>
      <c r="S9" s="96">
        <v>53</v>
      </c>
      <c r="T9" s="96">
        <v>95</v>
      </c>
      <c r="U9" s="96">
        <v>900</v>
      </c>
      <c r="V9" s="96">
        <f t="shared" si="3"/>
        <v>1048</v>
      </c>
      <c r="W9" s="96">
        <v>38</v>
      </c>
      <c r="X9" s="96">
        <v>379</v>
      </c>
      <c r="Y9" s="96">
        <v>35</v>
      </c>
      <c r="Z9" s="96">
        <f t="shared" si="4"/>
        <v>452</v>
      </c>
    </row>
    <row r="10" spans="1:26" s="147" customFormat="1" ht="12.75">
      <c r="A10" s="94">
        <v>4</v>
      </c>
      <c r="B10" s="97" t="s">
        <v>59</v>
      </c>
      <c r="C10" s="96">
        <v>414</v>
      </c>
      <c r="D10" s="96">
        <v>26647</v>
      </c>
      <c r="E10" s="96">
        <v>631</v>
      </c>
      <c r="F10" s="96">
        <f t="shared" si="0"/>
        <v>27692</v>
      </c>
      <c r="G10" s="96">
        <v>229</v>
      </c>
      <c r="H10" s="96">
        <v>48</v>
      </c>
      <c r="I10" s="96">
        <v>66</v>
      </c>
      <c r="J10" s="96">
        <f t="shared" si="1"/>
        <v>343</v>
      </c>
      <c r="K10" s="96">
        <v>4</v>
      </c>
      <c r="L10" s="96">
        <v>0</v>
      </c>
      <c r="M10" s="96">
        <v>87</v>
      </c>
      <c r="N10" s="96">
        <f t="shared" si="5"/>
        <v>91</v>
      </c>
      <c r="O10" s="96">
        <v>7</v>
      </c>
      <c r="P10" s="96">
        <v>11</v>
      </c>
      <c r="Q10" s="96">
        <v>0</v>
      </c>
      <c r="R10" s="96">
        <f t="shared" si="2"/>
        <v>18</v>
      </c>
      <c r="S10" s="96">
        <v>5</v>
      </c>
      <c r="T10" s="96">
        <v>27</v>
      </c>
      <c r="U10" s="96">
        <v>1</v>
      </c>
      <c r="V10" s="96">
        <f t="shared" si="3"/>
        <v>33</v>
      </c>
      <c r="W10" s="96">
        <v>1212</v>
      </c>
      <c r="X10" s="96">
        <v>30847</v>
      </c>
      <c r="Y10" s="96">
        <v>334</v>
      </c>
      <c r="Z10" s="96">
        <f t="shared" si="4"/>
        <v>32393</v>
      </c>
    </row>
    <row r="11" spans="1:26" s="35" customFormat="1" ht="15">
      <c r="A11" s="94">
        <v>5</v>
      </c>
      <c r="B11" s="97" t="s">
        <v>61</v>
      </c>
      <c r="C11" s="96">
        <v>215</v>
      </c>
      <c r="D11" s="96">
        <v>17062</v>
      </c>
      <c r="E11" s="96">
        <v>828</v>
      </c>
      <c r="F11" s="96">
        <f t="shared" si="0"/>
        <v>18105</v>
      </c>
      <c r="G11" s="96">
        <v>1534</v>
      </c>
      <c r="H11" s="96">
        <v>350</v>
      </c>
      <c r="I11" s="96">
        <v>726</v>
      </c>
      <c r="J11" s="96">
        <f t="shared" si="1"/>
        <v>2610</v>
      </c>
      <c r="K11" s="96">
        <v>0</v>
      </c>
      <c r="L11" s="96">
        <v>5</v>
      </c>
      <c r="M11" s="96">
        <v>385</v>
      </c>
      <c r="N11" s="96">
        <f t="shared" si="5"/>
        <v>390</v>
      </c>
      <c r="O11" s="96">
        <v>855</v>
      </c>
      <c r="P11" s="96">
        <v>15</v>
      </c>
      <c r="Q11" s="96">
        <v>685</v>
      </c>
      <c r="R11" s="96">
        <f t="shared" si="2"/>
        <v>1555</v>
      </c>
      <c r="S11" s="96">
        <v>39</v>
      </c>
      <c r="T11" s="96">
        <v>539</v>
      </c>
      <c r="U11" s="96">
        <v>143</v>
      </c>
      <c r="V11" s="96">
        <f t="shared" si="3"/>
        <v>721</v>
      </c>
      <c r="W11" s="96">
        <v>2624</v>
      </c>
      <c r="X11" s="96">
        <v>16054</v>
      </c>
      <c r="Y11" s="96">
        <v>693</v>
      </c>
      <c r="Z11" s="96">
        <f t="shared" si="4"/>
        <v>19371</v>
      </c>
    </row>
    <row r="12" spans="1:26" s="35" customFormat="1" ht="15">
      <c r="A12" s="94">
        <v>6</v>
      </c>
      <c r="B12" s="97" t="s">
        <v>62</v>
      </c>
      <c r="C12" s="96">
        <v>22276</v>
      </c>
      <c r="D12" s="96">
        <v>2438</v>
      </c>
      <c r="E12" s="96">
        <v>1504</v>
      </c>
      <c r="F12" s="96">
        <f t="shared" si="0"/>
        <v>26218</v>
      </c>
      <c r="G12" s="96">
        <v>2244</v>
      </c>
      <c r="H12" s="96">
        <v>664</v>
      </c>
      <c r="I12" s="96">
        <v>26</v>
      </c>
      <c r="J12" s="96">
        <f t="shared" si="1"/>
        <v>2934</v>
      </c>
      <c r="K12" s="96">
        <v>0</v>
      </c>
      <c r="L12" s="96">
        <v>0</v>
      </c>
      <c r="M12" s="96">
        <v>0</v>
      </c>
      <c r="N12" s="96">
        <f t="shared" si="5"/>
        <v>0</v>
      </c>
      <c r="O12" s="96">
        <v>0</v>
      </c>
      <c r="P12" s="96">
        <v>0</v>
      </c>
      <c r="Q12" s="96">
        <v>0</v>
      </c>
      <c r="R12" s="96">
        <f t="shared" si="2"/>
        <v>0</v>
      </c>
      <c r="S12" s="96">
        <v>3378</v>
      </c>
      <c r="T12" s="96">
        <v>511</v>
      </c>
      <c r="U12" s="96">
        <v>1501</v>
      </c>
      <c r="V12" s="96">
        <f t="shared" si="3"/>
        <v>5390</v>
      </c>
      <c r="W12" s="96">
        <v>2003</v>
      </c>
      <c r="X12" s="96">
        <v>974</v>
      </c>
      <c r="Y12" s="96">
        <v>570</v>
      </c>
      <c r="Z12" s="96">
        <f t="shared" si="4"/>
        <v>3547</v>
      </c>
    </row>
    <row r="13" spans="1:26" s="35" customFormat="1" ht="15">
      <c r="A13" s="94">
        <v>7</v>
      </c>
      <c r="B13" s="97" t="s">
        <v>96</v>
      </c>
      <c r="C13" s="96">
        <v>110438</v>
      </c>
      <c r="D13" s="96">
        <v>12324</v>
      </c>
      <c r="E13" s="96">
        <v>736</v>
      </c>
      <c r="F13" s="96">
        <f t="shared" si="0"/>
        <v>123498</v>
      </c>
      <c r="G13" s="96">
        <v>15526</v>
      </c>
      <c r="H13" s="96">
        <v>64</v>
      </c>
      <c r="I13" s="96">
        <v>0</v>
      </c>
      <c r="J13" s="96">
        <f t="shared" si="1"/>
        <v>15590</v>
      </c>
      <c r="K13" s="96">
        <v>0</v>
      </c>
      <c r="L13" s="96">
        <v>0</v>
      </c>
      <c r="M13" s="96">
        <v>0</v>
      </c>
      <c r="N13" s="96">
        <f t="shared" si="5"/>
        <v>0</v>
      </c>
      <c r="O13" s="96">
        <v>0</v>
      </c>
      <c r="P13" s="96">
        <v>0</v>
      </c>
      <c r="Q13" s="96">
        <v>0</v>
      </c>
      <c r="R13" s="96">
        <f t="shared" si="2"/>
        <v>0</v>
      </c>
      <c r="S13" s="96">
        <v>4492</v>
      </c>
      <c r="T13" s="96">
        <v>102</v>
      </c>
      <c r="U13" s="96">
        <v>234</v>
      </c>
      <c r="V13" s="96">
        <f t="shared" si="3"/>
        <v>4828</v>
      </c>
      <c r="W13" s="96">
        <v>16922</v>
      </c>
      <c r="X13" s="96">
        <v>239</v>
      </c>
      <c r="Y13" s="96">
        <v>387</v>
      </c>
      <c r="Z13" s="96">
        <f t="shared" si="4"/>
        <v>17548</v>
      </c>
    </row>
    <row r="14" spans="1:26" s="35" customFormat="1" ht="15">
      <c r="A14" s="94">
        <v>8</v>
      </c>
      <c r="B14" s="97" t="s">
        <v>64</v>
      </c>
      <c r="C14" s="96">
        <v>1233</v>
      </c>
      <c r="D14" s="96">
        <v>2109</v>
      </c>
      <c r="E14" s="96">
        <v>4575</v>
      </c>
      <c r="F14" s="96">
        <f t="shared" si="0"/>
        <v>7917</v>
      </c>
      <c r="G14" s="96">
        <v>0</v>
      </c>
      <c r="H14" s="96">
        <v>8</v>
      </c>
      <c r="I14" s="96">
        <v>266</v>
      </c>
      <c r="J14" s="96">
        <f t="shared" si="1"/>
        <v>274</v>
      </c>
      <c r="K14" s="96">
        <v>0</v>
      </c>
      <c r="L14" s="96">
        <v>0</v>
      </c>
      <c r="M14" s="96">
        <v>0</v>
      </c>
      <c r="N14" s="96">
        <f t="shared" si="5"/>
        <v>0</v>
      </c>
      <c r="O14" s="96">
        <v>0</v>
      </c>
      <c r="P14" s="96">
        <v>0</v>
      </c>
      <c r="Q14" s="96">
        <v>0</v>
      </c>
      <c r="R14" s="96">
        <f t="shared" si="2"/>
        <v>0</v>
      </c>
      <c r="S14" s="96">
        <v>85</v>
      </c>
      <c r="T14" s="96">
        <v>505</v>
      </c>
      <c r="U14" s="96">
        <v>7378</v>
      </c>
      <c r="V14" s="96">
        <f t="shared" si="3"/>
        <v>7968</v>
      </c>
      <c r="W14" s="96">
        <v>1573</v>
      </c>
      <c r="X14" s="96">
        <v>4791</v>
      </c>
      <c r="Y14" s="96">
        <v>3</v>
      </c>
      <c r="Z14" s="96">
        <f t="shared" si="4"/>
        <v>6367</v>
      </c>
    </row>
    <row r="15" spans="1:26" s="35" customFormat="1" ht="15">
      <c r="A15" s="94">
        <v>9</v>
      </c>
      <c r="B15" s="97" t="s">
        <v>22</v>
      </c>
      <c r="C15" s="96">
        <v>526</v>
      </c>
      <c r="D15" s="96">
        <v>75182</v>
      </c>
      <c r="E15" s="96">
        <v>3852</v>
      </c>
      <c r="F15" s="96">
        <f t="shared" si="0"/>
        <v>79560</v>
      </c>
      <c r="G15" s="96">
        <v>96</v>
      </c>
      <c r="H15" s="96">
        <v>102</v>
      </c>
      <c r="I15" s="96">
        <v>520</v>
      </c>
      <c r="J15" s="96">
        <f t="shared" si="1"/>
        <v>718</v>
      </c>
      <c r="K15" s="96">
        <v>0</v>
      </c>
      <c r="L15" s="96">
        <v>10</v>
      </c>
      <c r="M15" s="96">
        <v>404</v>
      </c>
      <c r="N15" s="96">
        <f t="shared" si="5"/>
        <v>414</v>
      </c>
      <c r="O15" s="96">
        <v>18</v>
      </c>
      <c r="P15" s="96">
        <v>39</v>
      </c>
      <c r="Q15" s="96">
        <v>630</v>
      </c>
      <c r="R15" s="96">
        <f t="shared" si="2"/>
        <v>687</v>
      </c>
      <c r="S15" s="96">
        <v>114</v>
      </c>
      <c r="T15" s="96">
        <v>390</v>
      </c>
      <c r="U15" s="96">
        <v>3363</v>
      </c>
      <c r="V15" s="96">
        <f t="shared" si="3"/>
        <v>3867</v>
      </c>
      <c r="W15" s="96">
        <v>1069</v>
      </c>
      <c r="X15" s="96">
        <v>5655</v>
      </c>
      <c r="Y15" s="96">
        <v>585</v>
      </c>
      <c r="Z15" s="96">
        <f t="shared" si="4"/>
        <v>7309</v>
      </c>
    </row>
    <row r="16" spans="1:26" s="35" customFormat="1" ht="15">
      <c r="A16" s="94">
        <v>10</v>
      </c>
      <c r="B16" s="97" t="s">
        <v>68</v>
      </c>
      <c r="C16" s="96">
        <v>1260</v>
      </c>
      <c r="D16" s="96">
        <v>10241</v>
      </c>
      <c r="E16" s="96">
        <v>607</v>
      </c>
      <c r="F16" s="96">
        <f t="shared" si="0"/>
        <v>12108</v>
      </c>
      <c r="G16" s="96">
        <v>0</v>
      </c>
      <c r="H16" s="96">
        <v>0</v>
      </c>
      <c r="I16" s="96">
        <v>0</v>
      </c>
      <c r="J16" s="96">
        <f t="shared" si="1"/>
        <v>0</v>
      </c>
      <c r="K16" s="96">
        <v>0</v>
      </c>
      <c r="L16" s="96">
        <v>0</v>
      </c>
      <c r="M16" s="96">
        <v>0</v>
      </c>
      <c r="N16" s="96">
        <f t="shared" si="5"/>
        <v>0</v>
      </c>
      <c r="O16" s="96">
        <v>49</v>
      </c>
      <c r="P16" s="96">
        <v>29</v>
      </c>
      <c r="Q16" s="96">
        <v>310</v>
      </c>
      <c r="R16" s="96">
        <f>SUM(O16:Q16)</f>
        <v>388</v>
      </c>
      <c r="S16" s="96">
        <v>192</v>
      </c>
      <c r="T16" s="96">
        <v>4044</v>
      </c>
      <c r="U16" s="96">
        <v>1616</v>
      </c>
      <c r="V16" s="96">
        <f t="shared" si="3"/>
        <v>5852</v>
      </c>
      <c r="W16" s="96">
        <v>1060</v>
      </c>
      <c r="X16" s="96">
        <v>10571</v>
      </c>
      <c r="Y16" s="96">
        <v>41</v>
      </c>
      <c r="Z16" s="96">
        <f t="shared" si="4"/>
        <v>11672</v>
      </c>
    </row>
    <row r="17" spans="1:26" s="35" customFormat="1" ht="25.5">
      <c r="A17" s="94"/>
      <c r="B17" s="97" t="s">
        <v>97</v>
      </c>
      <c r="C17" s="96">
        <v>53</v>
      </c>
      <c r="D17" s="96">
        <v>112</v>
      </c>
      <c r="E17" s="96">
        <v>298</v>
      </c>
      <c r="F17" s="96">
        <f t="shared" si="0"/>
        <v>463</v>
      </c>
      <c r="G17" s="96">
        <v>0</v>
      </c>
      <c r="H17" s="96">
        <v>0</v>
      </c>
      <c r="I17" s="96">
        <v>0</v>
      </c>
      <c r="J17" s="96">
        <f t="shared" si="1"/>
        <v>0</v>
      </c>
      <c r="K17" s="96">
        <v>0</v>
      </c>
      <c r="L17" s="96">
        <v>0</v>
      </c>
      <c r="M17" s="96">
        <v>0</v>
      </c>
      <c r="N17" s="96">
        <f t="shared" si="5"/>
        <v>0</v>
      </c>
      <c r="O17" s="96">
        <v>0</v>
      </c>
      <c r="P17" s="96">
        <v>0</v>
      </c>
      <c r="Q17" s="96">
        <v>0</v>
      </c>
      <c r="R17" s="96">
        <f t="shared" si="2"/>
        <v>0</v>
      </c>
      <c r="S17" s="96">
        <v>8</v>
      </c>
      <c r="T17" s="96">
        <v>84</v>
      </c>
      <c r="U17" s="96">
        <v>2084</v>
      </c>
      <c r="V17" s="96">
        <f t="shared" si="3"/>
        <v>2176</v>
      </c>
      <c r="W17" s="96">
        <v>5</v>
      </c>
      <c r="X17" s="96">
        <v>66</v>
      </c>
      <c r="Y17" s="96">
        <v>90</v>
      </c>
      <c r="Z17" s="96">
        <f t="shared" si="4"/>
        <v>161</v>
      </c>
    </row>
    <row r="18" spans="1:26" s="35" customFormat="1" ht="15">
      <c r="A18" s="94">
        <v>11</v>
      </c>
      <c r="B18" s="97" t="s">
        <v>69</v>
      </c>
      <c r="C18" s="96">
        <v>1073</v>
      </c>
      <c r="D18" s="96">
        <v>7804</v>
      </c>
      <c r="E18" s="96">
        <v>2569</v>
      </c>
      <c r="F18" s="96">
        <f t="shared" si="0"/>
        <v>11446</v>
      </c>
      <c r="G18" s="96">
        <v>4</v>
      </c>
      <c r="H18" s="96">
        <v>160</v>
      </c>
      <c r="I18" s="96">
        <v>0</v>
      </c>
      <c r="J18" s="96">
        <f t="shared" si="1"/>
        <v>164</v>
      </c>
      <c r="K18" s="96">
        <v>0</v>
      </c>
      <c r="L18" s="96">
        <v>0</v>
      </c>
      <c r="M18" s="96">
        <v>0</v>
      </c>
      <c r="N18" s="96">
        <f t="shared" si="5"/>
        <v>0</v>
      </c>
      <c r="O18" s="96">
        <v>0</v>
      </c>
      <c r="P18" s="96">
        <v>0</v>
      </c>
      <c r="Q18" s="96">
        <v>0</v>
      </c>
      <c r="R18" s="96">
        <f t="shared" si="2"/>
        <v>0</v>
      </c>
      <c r="S18" s="96">
        <v>65</v>
      </c>
      <c r="T18" s="96">
        <v>624</v>
      </c>
      <c r="U18" s="96">
        <v>2908</v>
      </c>
      <c r="V18" s="96">
        <f t="shared" si="3"/>
        <v>3597</v>
      </c>
      <c r="W18" s="96">
        <v>256</v>
      </c>
      <c r="X18" s="96">
        <v>1543</v>
      </c>
      <c r="Y18" s="96">
        <v>2</v>
      </c>
      <c r="Z18" s="96">
        <f t="shared" si="4"/>
        <v>1801</v>
      </c>
    </row>
    <row r="19" spans="1:26" s="35" customFormat="1" ht="15">
      <c r="A19" s="94">
        <v>12</v>
      </c>
      <c r="B19" s="97" t="s">
        <v>70</v>
      </c>
      <c r="C19" s="96">
        <v>306</v>
      </c>
      <c r="D19" s="96">
        <v>5606</v>
      </c>
      <c r="E19" s="96">
        <v>1649</v>
      </c>
      <c r="F19" s="96">
        <f t="shared" si="0"/>
        <v>7561</v>
      </c>
      <c r="G19" s="96">
        <v>0</v>
      </c>
      <c r="H19" s="96">
        <v>0</v>
      </c>
      <c r="I19" s="96">
        <v>0</v>
      </c>
      <c r="J19" s="96">
        <f t="shared" si="1"/>
        <v>0</v>
      </c>
      <c r="K19" s="96">
        <v>0</v>
      </c>
      <c r="L19" s="96">
        <v>0</v>
      </c>
      <c r="M19" s="96">
        <v>0</v>
      </c>
      <c r="N19" s="96">
        <f t="shared" si="5"/>
        <v>0</v>
      </c>
      <c r="O19" s="96">
        <v>0</v>
      </c>
      <c r="P19" s="96">
        <v>0</v>
      </c>
      <c r="Q19" s="96">
        <v>0</v>
      </c>
      <c r="R19" s="96">
        <f t="shared" si="2"/>
        <v>0</v>
      </c>
      <c r="S19" s="96">
        <v>300</v>
      </c>
      <c r="T19" s="96">
        <v>6134</v>
      </c>
      <c r="U19" s="96">
        <v>1338</v>
      </c>
      <c r="V19" s="96">
        <f t="shared" si="3"/>
        <v>7772</v>
      </c>
      <c r="W19" s="96">
        <v>64</v>
      </c>
      <c r="X19" s="96">
        <v>675</v>
      </c>
      <c r="Y19" s="96">
        <v>82</v>
      </c>
      <c r="Z19" s="96">
        <f t="shared" si="4"/>
        <v>821</v>
      </c>
    </row>
    <row r="20" spans="1:26" s="35" customFormat="1" ht="15">
      <c r="A20" s="94">
        <v>13</v>
      </c>
      <c r="B20" s="97" t="s">
        <v>27</v>
      </c>
      <c r="C20" s="96">
        <v>1011</v>
      </c>
      <c r="D20" s="96">
        <v>3446</v>
      </c>
      <c r="E20" s="96">
        <v>1543</v>
      </c>
      <c r="F20" s="96">
        <f t="shared" si="0"/>
        <v>6000</v>
      </c>
      <c r="G20" s="96">
        <v>0</v>
      </c>
      <c r="H20" s="96">
        <v>70</v>
      </c>
      <c r="I20" s="96">
        <v>0</v>
      </c>
      <c r="J20" s="96">
        <f t="shared" si="1"/>
        <v>70</v>
      </c>
      <c r="K20" s="96">
        <v>0</v>
      </c>
      <c r="L20" s="96">
        <v>0</v>
      </c>
      <c r="M20" s="96">
        <v>0</v>
      </c>
      <c r="N20" s="96">
        <f t="shared" si="5"/>
        <v>0</v>
      </c>
      <c r="O20" s="96">
        <v>0</v>
      </c>
      <c r="P20" s="96">
        <v>0</v>
      </c>
      <c r="Q20" s="96">
        <v>0</v>
      </c>
      <c r="R20" s="96">
        <f t="shared" si="2"/>
        <v>0</v>
      </c>
      <c r="S20" s="96">
        <v>239</v>
      </c>
      <c r="T20" s="96">
        <v>1350</v>
      </c>
      <c r="U20" s="96">
        <v>1062</v>
      </c>
      <c r="V20" s="96">
        <f t="shared" si="3"/>
        <v>2651</v>
      </c>
      <c r="W20" s="96">
        <v>630</v>
      </c>
      <c r="X20" s="96">
        <v>2118</v>
      </c>
      <c r="Y20" s="96">
        <v>1837</v>
      </c>
      <c r="Z20" s="96">
        <f t="shared" si="4"/>
        <v>4585</v>
      </c>
    </row>
    <row r="21" spans="1:26" s="35" customFormat="1" ht="15">
      <c r="A21" s="94">
        <v>14</v>
      </c>
      <c r="B21" s="97" t="s">
        <v>72</v>
      </c>
      <c r="C21" s="96">
        <v>336</v>
      </c>
      <c r="D21" s="96">
        <v>578</v>
      </c>
      <c r="E21" s="96">
        <v>1289</v>
      </c>
      <c r="F21" s="96">
        <f t="shared" si="0"/>
        <v>2203</v>
      </c>
      <c r="G21" s="96">
        <v>3</v>
      </c>
      <c r="H21" s="96">
        <v>22</v>
      </c>
      <c r="I21" s="96">
        <v>11</v>
      </c>
      <c r="J21" s="96">
        <f t="shared" si="1"/>
        <v>36</v>
      </c>
      <c r="K21" s="96">
        <v>0</v>
      </c>
      <c r="L21" s="96">
        <v>0</v>
      </c>
      <c r="M21" s="96">
        <v>0</v>
      </c>
      <c r="N21" s="96">
        <f t="shared" si="5"/>
        <v>0</v>
      </c>
      <c r="O21" s="96">
        <v>0</v>
      </c>
      <c r="P21" s="96">
        <v>0</v>
      </c>
      <c r="Q21" s="96">
        <v>0</v>
      </c>
      <c r="R21" s="96">
        <f t="shared" si="2"/>
        <v>0</v>
      </c>
      <c r="S21" s="96">
        <v>149</v>
      </c>
      <c r="T21" s="96">
        <v>161</v>
      </c>
      <c r="U21" s="96">
        <v>4611</v>
      </c>
      <c r="V21" s="96">
        <f t="shared" si="3"/>
        <v>4921</v>
      </c>
      <c r="W21" s="96">
        <v>102</v>
      </c>
      <c r="X21" s="96">
        <v>613</v>
      </c>
      <c r="Y21" s="96">
        <v>207</v>
      </c>
      <c r="Z21" s="96">
        <f t="shared" si="4"/>
        <v>922</v>
      </c>
    </row>
    <row r="22" spans="1:26" s="35" customFormat="1" ht="15">
      <c r="A22" s="94">
        <v>15</v>
      </c>
      <c r="B22" s="97" t="s">
        <v>73</v>
      </c>
      <c r="C22" s="96">
        <v>80</v>
      </c>
      <c r="D22" s="96">
        <v>3302</v>
      </c>
      <c r="E22" s="96">
        <v>2591</v>
      </c>
      <c r="F22" s="96">
        <f t="shared" si="0"/>
        <v>5973</v>
      </c>
      <c r="G22" s="96">
        <v>486</v>
      </c>
      <c r="H22" s="96">
        <v>2426</v>
      </c>
      <c r="I22" s="96">
        <v>0</v>
      </c>
      <c r="J22" s="96">
        <f t="shared" si="1"/>
        <v>2912</v>
      </c>
      <c r="K22" s="96">
        <v>0</v>
      </c>
      <c r="L22" s="96">
        <v>0</v>
      </c>
      <c r="M22" s="96">
        <v>0</v>
      </c>
      <c r="N22" s="96">
        <f t="shared" si="5"/>
        <v>0</v>
      </c>
      <c r="O22" s="96">
        <v>0</v>
      </c>
      <c r="P22" s="96">
        <v>0</v>
      </c>
      <c r="Q22" s="96">
        <v>0</v>
      </c>
      <c r="R22" s="96">
        <f t="shared" si="2"/>
        <v>0</v>
      </c>
      <c r="S22" s="96">
        <v>3</v>
      </c>
      <c r="T22" s="96">
        <v>350</v>
      </c>
      <c r="U22" s="96">
        <v>1660</v>
      </c>
      <c r="V22" s="96">
        <f t="shared" si="3"/>
        <v>2013</v>
      </c>
      <c r="W22" s="96">
        <v>699</v>
      </c>
      <c r="X22" s="96">
        <v>3317</v>
      </c>
      <c r="Y22" s="96">
        <v>496</v>
      </c>
      <c r="Z22" s="96">
        <f t="shared" si="4"/>
        <v>4512</v>
      </c>
    </row>
    <row r="23" spans="1:26" s="148" customFormat="1" ht="15">
      <c r="A23" s="94">
        <v>16</v>
      </c>
      <c r="B23" s="97" t="s">
        <v>74</v>
      </c>
      <c r="C23" s="96">
        <v>96825</v>
      </c>
      <c r="D23" s="96">
        <v>4282</v>
      </c>
      <c r="E23" s="96">
        <v>849</v>
      </c>
      <c r="F23" s="96">
        <f t="shared" si="0"/>
        <v>101956</v>
      </c>
      <c r="G23" s="96">
        <v>10720</v>
      </c>
      <c r="H23" s="96">
        <v>281</v>
      </c>
      <c r="I23" s="96">
        <v>39</v>
      </c>
      <c r="J23" s="96">
        <f t="shared" si="1"/>
        <v>11040</v>
      </c>
      <c r="K23" s="96">
        <v>0</v>
      </c>
      <c r="L23" s="96">
        <v>0</v>
      </c>
      <c r="M23" s="96">
        <v>0</v>
      </c>
      <c r="N23" s="96">
        <f t="shared" si="5"/>
        <v>0</v>
      </c>
      <c r="O23" s="96">
        <v>0</v>
      </c>
      <c r="P23" s="96">
        <v>0</v>
      </c>
      <c r="Q23" s="96">
        <v>0</v>
      </c>
      <c r="R23" s="96">
        <f t="shared" si="2"/>
        <v>0</v>
      </c>
      <c r="S23" s="96">
        <v>29144</v>
      </c>
      <c r="T23" s="96">
        <v>1398</v>
      </c>
      <c r="U23" s="96">
        <v>5064</v>
      </c>
      <c r="V23" s="96">
        <f t="shared" si="3"/>
        <v>35606</v>
      </c>
      <c r="W23" s="96">
        <v>18590</v>
      </c>
      <c r="X23" s="96">
        <v>6317</v>
      </c>
      <c r="Y23" s="96">
        <v>65</v>
      </c>
      <c r="Z23" s="96">
        <f t="shared" si="4"/>
        <v>24972</v>
      </c>
    </row>
    <row r="24" spans="1:26" s="35" customFormat="1" ht="15">
      <c r="A24" s="94">
        <v>17</v>
      </c>
      <c r="B24" s="97" t="s">
        <v>76</v>
      </c>
      <c r="C24" s="96">
        <v>2134</v>
      </c>
      <c r="D24" s="96">
        <v>1173</v>
      </c>
      <c r="E24" s="96">
        <v>1168</v>
      </c>
      <c r="F24" s="96">
        <f t="shared" si="0"/>
        <v>4475</v>
      </c>
      <c r="G24" s="96">
        <v>0</v>
      </c>
      <c r="H24" s="96">
        <v>0</v>
      </c>
      <c r="I24" s="96">
        <v>0</v>
      </c>
      <c r="J24" s="96">
        <f t="shared" si="1"/>
        <v>0</v>
      </c>
      <c r="K24" s="96">
        <v>0</v>
      </c>
      <c r="L24" s="96">
        <v>0</v>
      </c>
      <c r="M24" s="96">
        <v>0</v>
      </c>
      <c r="N24" s="96">
        <f t="shared" si="5"/>
        <v>0</v>
      </c>
      <c r="O24" s="96">
        <v>0</v>
      </c>
      <c r="P24" s="96">
        <v>0</v>
      </c>
      <c r="Q24" s="96">
        <v>0</v>
      </c>
      <c r="R24" s="96">
        <f t="shared" si="2"/>
        <v>0</v>
      </c>
      <c r="S24" s="96">
        <v>386</v>
      </c>
      <c r="T24" s="96">
        <v>658</v>
      </c>
      <c r="U24" s="96">
        <v>5405</v>
      </c>
      <c r="V24" s="96">
        <f t="shared" si="3"/>
        <v>6449</v>
      </c>
      <c r="W24" s="96">
        <v>43</v>
      </c>
      <c r="X24" s="96">
        <v>151</v>
      </c>
      <c r="Y24" s="96">
        <v>0</v>
      </c>
      <c r="Z24" s="96">
        <f t="shared" si="4"/>
        <v>194</v>
      </c>
    </row>
    <row r="25" spans="1:26" s="35" customFormat="1" ht="15">
      <c r="A25" s="94">
        <v>18</v>
      </c>
      <c r="B25" s="97" t="s">
        <v>77</v>
      </c>
      <c r="C25" s="96">
        <v>50</v>
      </c>
      <c r="D25" s="96">
        <v>5432</v>
      </c>
      <c r="E25" s="96">
        <v>68</v>
      </c>
      <c r="F25" s="96">
        <f t="shared" si="0"/>
        <v>5550</v>
      </c>
      <c r="G25" s="96">
        <v>0</v>
      </c>
      <c r="H25" s="96">
        <v>0</v>
      </c>
      <c r="I25" s="96">
        <v>350</v>
      </c>
      <c r="J25" s="96">
        <f t="shared" si="1"/>
        <v>350</v>
      </c>
      <c r="K25" s="96">
        <v>0</v>
      </c>
      <c r="L25" s="96">
        <v>0</v>
      </c>
      <c r="M25" s="96">
        <v>0</v>
      </c>
      <c r="N25" s="96">
        <f t="shared" si="5"/>
        <v>0</v>
      </c>
      <c r="O25" s="96">
        <v>0</v>
      </c>
      <c r="P25" s="96">
        <v>0</v>
      </c>
      <c r="Q25" s="96">
        <v>0</v>
      </c>
      <c r="R25" s="96">
        <f t="shared" si="2"/>
        <v>0</v>
      </c>
      <c r="S25" s="96">
        <v>12</v>
      </c>
      <c r="T25" s="96">
        <v>389</v>
      </c>
      <c r="U25" s="96">
        <v>1642</v>
      </c>
      <c r="V25" s="96">
        <f t="shared" si="3"/>
        <v>2043</v>
      </c>
      <c r="W25" s="96">
        <v>8</v>
      </c>
      <c r="X25" s="96">
        <v>5261</v>
      </c>
      <c r="Y25" s="96">
        <v>400</v>
      </c>
      <c r="Z25" s="96">
        <f t="shared" si="4"/>
        <v>5669</v>
      </c>
    </row>
    <row r="26" spans="1:26" s="35" customFormat="1" ht="15">
      <c r="A26" s="94">
        <v>19</v>
      </c>
      <c r="B26" s="97" t="s">
        <v>78</v>
      </c>
      <c r="C26" s="96">
        <v>1656</v>
      </c>
      <c r="D26" s="96">
        <v>23920</v>
      </c>
      <c r="E26" s="96">
        <v>1111</v>
      </c>
      <c r="F26" s="96">
        <f t="shared" si="0"/>
        <v>26687</v>
      </c>
      <c r="G26" s="96">
        <v>372</v>
      </c>
      <c r="H26" s="96">
        <v>27</v>
      </c>
      <c r="I26" s="96">
        <v>269</v>
      </c>
      <c r="J26" s="96">
        <f t="shared" si="1"/>
        <v>668</v>
      </c>
      <c r="K26" s="96">
        <v>0</v>
      </c>
      <c r="L26" s="96">
        <v>0</v>
      </c>
      <c r="M26" s="96">
        <v>0</v>
      </c>
      <c r="N26" s="96">
        <f t="shared" si="5"/>
        <v>0</v>
      </c>
      <c r="O26" s="96">
        <v>0</v>
      </c>
      <c r="P26" s="96">
        <v>0</v>
      </c>
      <c r="Q26" s="96">
        <v>0</v>
      </c>
      <c r="R26" s="96">
        <f t="shared" si="2"/>
        <v>0</v>
      </c>
      <c r="S26" s="96">
        <v>679</v>
      </c>
      <c r="T26" s="96">
        <v>1961</v>
      </c>
      <c r="U26" s="96">
        <v>3016</v>
      </c>
      <c r="V26" s="96">
        <f t="shared" si="3"/>
        <v>5656</v>
      </c>
      <c r="W26" s="96">
        <v>1835</v>
      </c>
      <c r="X26" s="96">
        <v>5180</v>
      </c>
      <c r="Y26" s="96">
        <v>207</v>
      </c>
      <c r="Z26" s="96">
        <f t="shared" si="4"/>
        <v>7222</v>
      </c>
    </row>
    <row r="27" spans="1:26" s="35" customFormat="1" ht="15">
      <c r="A27" s="94">
        <v>20</v>
      </c>
      <c r="B27" s="97" t="s">
        <v>79</v>
      </c>
      <c r="C27" s="96">
        <v>71321</v>
      </c>
      <c r="D27" s="96">
        <v>28243</v>
      </c>
      <c r="E27" s="96">
        <v>4720</v>
      </c>
      <c r="F27" s="96">
        <f t="shared" si="0"/>
        <v>104284</v>
      </c>
      <c r="G27" s="96">
        <v>3985</v>
      </c>
      <c r="H27" s="96">
        <v>120</v>
      </c>
      <c r="I27" s="96">
        <v>554</v>
      </c>
      <c r="J27" s="93">
        <f t="shared" si="1"/>
        <v>4659</v>
      </c>
      <c r="K27" s="96">
        <v>0</v>
      </c>
      <c r="L27" s="96">
        <v>0</v>
      </c>
      <c r="M27" s="96">
        <v>188</v>
      </c>
      <c r="N27" s="96">
        <f t="shared" si="5"/>
        <v>188</v>
      </c>
      <c r="O27" s="96">
        <v>321</v>
      </c>
      <c r="P27" s="96">
        <v>139</v>
      </c>
      <c r="Q27" s="96">
        <v>651</v>
      </c>
      <c r="R27" s="96">
        <f t="shared" si="2"/>
        <v>1111</v>
      </c>
      <c r="S27" s="96">
        <v>12091</v>
      </c>
      <c r="T27" s="96">
        <v>5979</v>
      </c>
      <c r="U27" s="96">
        <v>1043</v>
      </c>
      <c r="V27" s="96">
        <f t="shared" si="3"/>
        <v>19113</v>
      </c>
      <c r="W27" s="96">
        <v>4872</v>
      </c>
      <c r="X27" s="96">
        <v>7380</v>
      </c>
      <c r="Y27" s="96">
        <v>1748</v>
      </c>
      <c r="Z27" s="96">
        <f t="shared" si="4"/>
        <v>14000</v>
      </c>
    </row>
    <row r="28" spans="1:26" s="35" customFormat="1" ht="15">
      <c r="A28" s="94">
        <v>21</v>
      </c>
      <c r="B28" s="97" t="s">
        <v>81</v>
      </c>
      <c r="C28" s="96">
        <v>0</v>
      </c>
      <c r="D28" s="96">
        <v>20</v>
      </c>
      <c r="E28" s="96">
        <v>835</v>
      </c>
      <c r="F28" s="96">
        <f t="shared" si="0"/>
        <v>855</v>
      </c>
      <c r="G28" s="96">
        <v>3</v>
      </c>
      <c r="H28" s="96">
        <v>26</v>
      </c>
      <c r="I28" s="96">
        <v>1022</v>
      </c>
      <c r="J28" s="96">
        <f t="shared" si="1"/>
        <v>1051</v>
      </c>
      <c r="K28" s="96">
        <v>2</v>
      </c>
      <c r="L28" s="96">
        <v>4</v>
      </c>
      <c r="M28" s="96">
        <v>352</v>
      </c>
      <c r="N28" s="96">
        <f t="shared" si="5"/>
        <v>358</v>
      </c>
      <c r="O28" s="96">
        <v>3</v>
      </c>
      <c r="P28" s="96">
        <v>18</v>
      </c>
      <c r="Q28" s="96">
        <v>1082</v>
      </c>
      <c r="R28" s="96">
        <f t="shared" si="2"/>
        <v>1103</v>
      </c>
      <c r="S28" s="96">
        <v>0</v>
      </c>
      <c r="T28" s="96">
        <v>5</v>
      </c>
      <c r="U28" s="96">
        <v>362</v>
      </c>
      <c r="V28" s="96">
        <f t="shared" si="3"/>
        <v>367</v>
      </c>
      <c r="W28" s="96">
        <v>0</v>
      </c>
      <c r="X28" s="96">
        <v>18</v>
      </c>
      <c r="Y28" s="96">
        <v>200</v>
      </c>
      <c r="Z28" s="96">
        <f t="shared" si="4"/>
        <v>218</v>
      </c>
    </row>
    <row r="29" spans="1:26" s="35" customFormat="1" ht="25.5">
      <c r="A29" s="94"/>
      <c r="B29" s="128" t="s">
        <v>66</v>
      </c>
      <c r="C29" s="103">
        <v>0</v>
      </c>
      <c r="D29" s="103">
        <v>1736</v>
      </c>
      <c r="E29" s="103">
        <v>50</v>
      </c>
      <c r="F29" s="103">
        <f t="shared" si="0"/>
        <v>1786</v>
      </c>
      <c r="G29" s="103">
        <v>0</v>
      </c>
      <c r="H29" s="103">
        <v>0</v>
      </c>
      <c r="I29" s="103">
        <v>0</v>
      </c>
      <c r="J29" s="103">
        <f t="shared" si="1"/>
        <v>0</v>
      </c>
      <c r="K29" s="103">
        <v>0</v>
      </c>
      <c r="L29" s="103">
        <v>0</v>
      </c>
      <c r="M29" s="103">
        <v>0</v>
      </c>
      <c r="N29" s="103">
        <f t="shared" si="5"/>
        <v>0</v>
      </c>
      <c r="O29" s="103">
        <v>0</v>
      </c>
      <c r="P29" s="103">
        <v>0</v>
      </c>
      <c r="Q29" s="103">
        <v>0</v>
      </c>
      <c r="R29" s="103">
        <f t="shared" si="2"/>
        <v>0</v>
      </c>
      <c r="S29" s="103">
        <v>0</v>
      </c>
      <c r="T29" s="103">
        <v>0</v>
      </c>
      <c r="U29" s="103">
        <v>0</v>
      </c>
      <c r="V29" s="103">
        <f t="shared" si="3"/>
        <v>0</v>
      </c>
      <c r="W29" s="103">
        <v>0</v>
      </c>
      <c r="X29" s="103">
        <v>119</v>
      </c>
      <c r="Y29" s="103">
        <v>4</v>
      </c>
      <c r="Z29" s="103">
        <f t="shared" si="4"/>
        <v>123</v>
      </c>
    </row>
    <row r="30" spans="1:26" s="35" customFormat="1" ht="15">
      <c r="A30" s="94">
        <v>22</v>
      </c>
      <c r="B30" s="97" t="s">
        <v>37</v>
      </c>
      <c r="C30" s="96">
        <v>1877</v>
      </c>
      <c r="D30" s="96">
        <v>2758</v>
      </c>
      <c r="E30" s="96">
        <v>2312</v>
      </c>
      <c r="F30" s="96">
        <f t="shared" si="0"/>
        <v>6947</v>
      </c>
      <c r="G30" s="96">
        <v>9</v>
      </c>
      <c r="H30" s="96">
        <v>193</v>
      </c>
      <c r="I30" s="96">
        <v>44</v>
      </c>
      <c r="J30" s="96">
        <f t="shared" si="1"/>
        <v>246</v>
      </c>
      <c r="K30" s="96">
        <v>4</v>
      </c>
      <c r="L30" s="96">
        <v>26</v>
      </c>
      <c r="M30" s="96">
        <v>0</v>
      </c>
      <c r="N30" s="96">
        <f t="shared" si="5"/>
        <v>30</v>
      </c>
      <c r="O30" s="96">
        <v>5</v>
      </c>
      <c r="P30" s="96">
        <v>27</v>
      </c>
      <c r="Q30" s="96">
        <v>125</v>
      </c>
      <c r="R30" s="96">
        <f t="shared" si="2"/>
        <v>157</v>
      </c>
      <c r="S30" s="96">
        <v>17</v>
      </c>
      <c r="T30" s="96">
        <v>57</v>
      </c>
      <c r="U30" s="96">
        <v>0</v>
      </c>
      <c r="V30" s="96">
        <f t="shared" si="3"/>
        <v>74</v>
      </c>
      <c r="W30" s="96">
        <v>279</v>
      </c>
      <c r="X30" s="96">
        <v>2434</v>
      </c>
      <c r="Y30" s="96">
        <v>102</v>
      </c>
      <c r="Z30" s="96">
        <f t="shared" si="4"/>
        <v>2815</v>
      </c>
    </row>
    <row r="31" spans="1:26" s="35" customFormat="1" ht="15">
      <c r="A31" s="94">
        <v>23</v>
      </c>
      <c r="B31" s="97" t="s">
        <v>87</v>
      </c>
      <c r="C31" s="96">
        <v>312</v>
      </c>
      <c r="D31" s="96">
        <v>9942</v>
      </c>
      <c r="E31" s="96">
        <v>577</v>
      </c>
      <c r="F31" s="96">
        <f t="shared" si="0"/>
        <v>10831</v>
      </c>
      <c r="G31" s="96">
        <v>12</v>
      </c>
      <c r="H31" s="96">
        <v>55</v>
      </c>
      <c r="I31" s="96">
        <v>0</v>
      </c>
      <c r="J31" s="96">
        <f t="shared" si="1"/>
        <v>67</v>
      </c>
      <c r="K31" s="96">
        <v>0</v>
      </c>
      <c r="L31" s="96">
        <v>0</v>
      </c>
      <c r="M31" s="96">
        <v>0</v>
      </c>
      <c r="N31" s="96">
        <f t="shared" si="5"/>
        <v>0</v>
      </c>
      <c r="O31" s="96">
        <v>0</v>
      </c>
      <c r="P31" s="96">
        <v>0</v>
      </c>
      <c r="Q31" s="96">
        <v>0</v>
      </c>
      <c r="R31" s="96">
        <f t="shared" si="2"/>
        <v>0</v>
      </c>
      <c r="S31" s="96">
        <v>4</v>
      </c>
      <c r="T31" s="96">
        <v>1477</v>
      </c>
      <c r="U31" s="96">
        <v>3320</v>
      </c>
      <c r="V31" s="96">
        <f t="shared" si="3"/>
        <v>4801</v>
      </c>
      <c r="W31" s="96">
        <v>269</v>
      </c>
      <c r="X31" s="96">
        <v>1399</v>
      </c>
      <c r="Y31" s="96">
        <v>8</v>
      </c>
      <c r="Z31" s="96">
        <f t="shared" si="4"/>
        <v>1676</v>
      </c>
    </row>
    <row r="32" spans="1:26" s="35" customFormat="1" ht="15">
      <c r="A32" s="94">
        <v>24</v>
      </c>
      <c r="B32" s="97" t="s">
        <v>90</v>
      </c>
      <c r="C32" s="96">
        <v>14756</v>
      </c>
      <c r="D32" s="96">
        <v>5229</v>
      </c>
      <c r="E32" s="96">
        <v>1746</v>
      </c>
      <c r="F32" s="96">
        <f t="shared" si="0"/>
        <v>21731</v>
      </c>
      <c r="G32" s="96">
        <v>25</v>
      </c>
      <c r="H32" s="96">
        <v>72</v>
      </c>
      <c r="I32" s="96">
        <v>392</v>
      </c>
      <c r="J32" s="96">
        <f t="shared" si="1"/>
        <v>489</v>
      </c>
      <c r="K32" s="96">
        <v>0</v>
      </c>
      <c r="L32" s="96">
        <v>0</v>
      </c>
      <c r="M32" s="96">
        <v>0</v>
      </c>
      <c r="N32" s="96">
        <f t="shared" si="5"/>
        <v>0</v>
      </c>
      <c r="O32" s="96">
        <v>0</v>
      </c>
      <c r="P32" s="96">
        <v>0</v>
      </c>
      <c r="Q32" s="96">
        <v>0</v>
      </c>
      <c r="R32" s="96">
        <f t="shared" si="2"/>
        <v>0</v>
      </c>
      <c r="S32" s="96">
        <v>1273</v>
      </c>
      <c r="T32" s="96">
        <v>2561</v>
      </c>
      <c r="U32" s="96">
        <v>2976</v>
      </c>
      <c r="V32" s="96">
        <f t="shared" si="3"/>
        <v>6810</v>
      </c>
      <c r="W32" s="96">
        <v>334</v>
      </c>
      <c r="X32" s="96">
        <v>1621</v>
      </c>
      <c r="Y32" s="96">
        <v>153</v>
      </c>
      <c r="Z32" s="96">
        <f t="shared" si="4"/>
        <v>2108</v>
      </c>
    </row>
    <row r="33" spans="1:26" ht="15">
      <c r="A33" s="94"/>
      <c r="B33" s="109" t="s">
        <v>46</v>
      </c>
      <c r="C33" s="34">
        <f>SUM(C25:C32,C6:C24)</f>
        <v>330915</v>
      </c>
      <c r="D33" s="34">
        <f>SUM(D25:D32,D6:D24)</f>
        <v>262113</v>
      </c>
      <c r="E33" s="34">
        <f>SUM(E25:E32,E6:E24)</f>
        <v>39784</v>
      </c>
      <c r="F33" s="34">
        <f t="shared" si="0"/>
        <v>632812</v>
      </c>
      <c r="G33" s="34">
        <f>SUM(G8:G32,G6)</f>
        <v>35852</v>
      </c>
      <c r="H33" s="34">
        <f>SUM(H8:H32,H6)</f>
        <v>5498</v>
      </c>
      <c r="I33" s="34">
        <f>SUM(I8:I32,I6)</f>
        <v>4574</v>
      </c>
      <c r="J33" s="34">
        <f t="shared" si="1"/>
        <v>45924</v>
      </c>
      <c r="K33" s="34">
        <f>SUM(K8:K32,K6)</f>
        <v>71</v>
      </c>
      <c r="L33" s="34">
        <f>SUM(L8:L32,L6)</f>
        <v>153</v>
      </c>
      <c r="M33" s="34">
        <f>SUM(M25:M32,M7:M24,M6)</f>
        <v>1668</v>
      </c>
      <c r="N33" s="34">
        <f>SUM(K33:M33)</f>
        <v>1892</v>
      </c>
      <c r="O33" s="34">
        <f>SUM(O8:O32,O6)</f>
        <v>2693</v>
      </c>
      <c r="P33" s="34">
        <f>SUM(P8:P32,P6)</f>
        <v>3354</v>
      </c>
      <c r="Q33" s="34">
        <f>SUM(Q25:Q32,Q6:Q24)</f>
        <v>4658</v>
      </c>
      <c r="R33" s="34">
        <f t="shared" si="2"/>
        <v>10705</v>
      </c>
      <c r="S33" s="34">
        <f>SUM(S8:S32,S6)</f>
        <v>53828</v>
      </c>
      <c r="T33" s="34">
        <f>SUM(T8:T32,T6)</f>
        <v>34827</v>
      </c>
      <c r="U33" s="34">
        <f>SUM(U25:U32,U6:U24)</f>
        <v>59627</v>
      </c>
      <c r="V33" s="34">
        <f t="shared" si="3"/>
        <v>148282</v>
      </c>
      <c r="W33" s="34">
        <f>SUM(W8:W32,W6)</f>
        <v>56542</v>
      </c>
      <c r="X33" s="34">
        <f>SUM(X8:X32,X6)</f>
        <v>111227</v>
      </c>
      <c r="Y33" s="34">
        <f>SUM(Y25:Y32,Y6:Y24)</f>
        <v>8863</v>
      </c>
      <c r="Z33" s="34">
        <f>SUM(Z25:Z32,Z6:Z24)</f>
        <v>176632</v>
      </c>
    </row>
    <row r="35" spans="1:26" ht="15">
      <c r="A35" s="211" t="s">
        <v>182</v>
      </c>
      <c r="B35" s="212"/>
      <c r="C35" s="136">
        <v>364465</v>
      </c>
      <c r="D35" s="136">
        <v>202135</v>
      </c>
      <c r="E35" s="136">
        <v>24884</v>
      </c>
      <c r="F35" s="136">
        <v>591484</v>
      </c>
      <c r="G35" s="136">
        <v>21131</v>
      </c>
      <c r="H35" s="136">
        <v>6014</v>
      </c>
      <c r="I35" s="136">
        <v>7236</v>
      </c>
      <c r="J35" s="136">
        <v>34381</v>
      </c>
      <c r="K35" s="136">
        <v>24</v>
      </c>
      <c r="L35" s="136">
        <v>187</v>
      </c>
      <c r="M35" s="136">
        <v>3150</v>
      </c>
      <c r="N35" s="136">
        <v>3361</v>
      </c>
      <c r="O35" s="136">
        <v>2176</v>
      </c>
      <c r="P35" s="136">
        <v>1208</v>
      </c>
      <c r="Q35" s="136">
        <v>6702</v>
      </c>
      <c r="R35" s="136">
        <v>10086</v>
      </c>
      <c r="S35" s="136">
        <v>42238</v>
      </c>
      <c r="T35" s="136">
        <v>35595</v>
      </c>
      <c r="U35" s="136">
        <v>40828</v>
      </c>
      <c r="V35" s="136">
        <v>118661</v>
      </c>
      <c r="W35" s="136">
        <v>108709</v>
      </c>
      <c r="X35" s="136">
        <v>134651</v>
      </c>
      <c r="Y35" s="136">
        <v>7600</v>
      </c>
      <c r="Z35" s="136">
        <v>250960</v>
      </c>
    </row>
    <row r="36" spans="1:26" ht="15">
      <c r="A36" s="213" t="s">
        <v>183</v>
      </c>
      <c r="B36" s="214"/>
      <c r="C36" s="136">
        <f>SUM(C33-C35)</f>
        <v>-33550</v>
      </c>
      <c r="D36" s="136">
        <f aca="true" t="shared" si="6" ref="D36:Z36">SUM(D33-D35)</f>
        <v>59978</v>
      </c>
      <c r="E36" s="136">
        <f t="shared" si="6"/>
        <v>14900</v>
      </c>
      <c r="F36" s="136">
        <f t="shared" si="6"/>
        <v>41328</v>
      </c>
      <c r="G36" s="136">
        <f t="shared" si="6"/>
        <v>14721</v>
      </c>
      <c r="H36" s="136">
        <f t="shared" si="6"/>
        <v>-516</v>
      </c>
      <c r="I36" s="136">
        <f t="shared" si="6"/>
        <v>-2662</v>
      </c>
      <c r="J36" s="136">
        <f t="shared" si="6"/>
        <v>11543</v>
      </c>
      <c r="K36" s="136">
        <f t="shared" si="6"/>
        <v>47</v>
      </c>
      <c r="L36" s="136">
        <f t="shared" si="6"/>
        <v>-34</v>
      </c>
      <c r="M36" s="136">
        <f t="shared" si="6"/>
        <v>-1482</v>
      </c>
      <c r="N36" s="136">
        <f t="shared" si="6"/>
        <v>-1469</v>
      </c>
      <c r="O36" s="136">
        <f t="shared" si="6"/>
        <v>517</v>
      </c>
      <c r="P36" s="136">
        <f t="shared" si="6"/>
        <v>2146</v>
      </c>
      <c r="Q36" s="136">
        <f t="shared" si="6"/>
        <v>-2044</v>
      </c>
      <c r="R36" s="136">
        <f t="shared" si="6"/>
        <v>619</v>
      </c>
      <c r="S36" s="136">
        <f t="shared" si="6"/>
        <v>11590</v>
      </c>
      <c r="T36" s="136">
        <f t="shared" si="6"/>
        <v>-768</v>
      </c>
      <c r="U36" s="136">
        <f t="shared" si="6"/>
        <v>18799</v>
      </c>
      <c r="V36" s="136">
        <f t="shared" si="6"/>
        <v>29621</v>
      </c>
      <c r="W36" s="136">
        <f t="shared" si="6"/>
        <v>-52167</v>
      </c>
      <c r="X36" s="136">
        <f t="shared" si="6"/>
        <v>-23424</v>
      </c>
      <c r="Y36" s="136">
        <f t="shared" si="6"/>
        <v>1263</v>
      </c>
      <c r="Z36" s="136">
        <f t="shared" si="6"/>
        <v>-74328</v>
      </c>
    </row>
    <row r="37" spans="3:5" ht="15">
      <c r="C37" s="193"/>
      <c r="D37" s="193"/>
      <c r="E37" s="193"/>
    </row>
  </sheetData>
  <sheetProtection/>
  <mergeCells count="13">
    <mergeCell ref="O4:R4"/>
    <mergeCell ref="S4:V4"/>
    <mergeCell ref="W4:Z4"/>
    <mergeCell ref="A35:B35"/>
    <mergeCell ref="A36:B36"/>
    <mergeCell ref="A1:D1"/>
    <mergeCell ref="A2:Z2"/>
    <mergeCell ref="A3:A5"/>
    <mergeCell ref="B3:B5"/>
    <mergeCell ref="C3:Z3"/>
    <mergeCell ref="C4:F4"/>
    <mergeCell ref="G4:J4"/>
    <mergeCell ref="K4:N4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.57421875" style="150" customWidth="1"/>
    <col min="2" max="2" width="21.140625" style="150" customWidth="1"/>
    <col min="3" max="3" width="6.8515625" style="150" customWidth="1"/>
    <col min="4" max="4" width="6.421875" style="150" customWidth="1"/>
    <col min="5" max="5" width="5.57421875" style="150" customWidth="1"/>
    <col min="6" max="6" width="6.57421875" style="150" customWidth="1"/>
    <col min="7" max="7" width="6.140625" style="150" customWidth="1"/>
    <col min="8" max="9" width="5.28125" style="150" customWidth="1"/>
    <col min="10" max="10" width="5.8515625" style="150" customWidth="1"/>
    <col min="11" max="11" width="4.140625" style="150" customWidth="1"/>
    <col min="12" max="12" width="3.7109375" style="150" customWidth="1"/>
    <col min="13" max="13" width="4.28125" style="150" customWidth="1"/>
    <col min="14" max="14" width="5.28125" style="150" customWidth="1"/>
    <col min="15" max="15" width="5.140625" style="150" customWidth="1"/>
    <col min="16" max="16" width="5.28125" style="150" customWidth="1"/>
    <col min="17" max="17" width="5.421875" style="150" customWidth="1"/>
    <col min="18" max="18" width="5.140625" style="150" customWidth="1"/>
    <col min="19" max="19" width="6.00390625" style="150" customWidth="1"/>
    <col min="20" max="20" width="5.57421875" style="150" customWidth="1"/>
    <col min="21" max="21" width="6.7109375" style="150" customWidth="1"/>
    <col min="22" max="22" width="6.421875" style="150" customWidth="1"/>
    <col min="23" max="23" width="6.57421875" style="150" customWidth="1"/>
    <col min="24" max="24" width="6.140625" style="150" customWidth="1"/>
    <col min="25" max="25" width="5.140625" style="150" customWidth="1"/>
    <col min="26" max="26" width="6.8515625" style="150" customWidth="1"/>
    <col min="27" max="27" width="3.28125" style="150" customWidth="1"/>
    <col min="28" max="16384" width="9.140625" style="150" customWidth="1"/>
  </cols>
  <sheetData>
    <row r="1" spans="1:4" ht="15">
      <c r="A1" s="207" t="s">
        <v>99</v>
      </c>
      <c r="B1" s="207"/>
      <c r="C1" s="207"/>
      <c r="D1" s="207"/>
    </row>
    <row r="2" spans="1:26" ht="36.75" customHeight="1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</row>
    <row r="3" spans="1:26" ht="12.75" customHeight="1">
      <c r="A3" s="223" t="s">
        <v>12</v>
      </c>
      <c r="B3" s="223" t="s">
        <v>107</v>
      </c>
      <c r="C3" s="224" t="s">
        <v>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12.75" customHeight="1">
      <c r="A4" s="223"/>
      <c r="B4" s="223"/>
      <c r="C4" s="218" t="s">
        <v>5</v>
      </c>
      <c r="D4" s="218"/>
      <c r="E4" s="218"/>
      <c r="F4" s="218"/>
      <c r="G4" s="218" t="s">
        <v>6</v>
      </c>
      <c r="H4" s="218"/>
      <c r="I4" s="218"/>
      <c r="J4" s="218"/>
      <c r="K4" s="218" t="s">
        <v>7</v>
      </c>
      <c r="L4" s="218"/>
      <c r="M4" s="218"/>
      <c r="N4" s="218"/>
      <c r="O4" s="218" t="s">
        <v>8</v>
      </c>
      <c r="P4" s="218"/>
      <c r="Q4" s="218"/>
      <c r="R4" s="218"/>
      <c r="S4" s="218" t="s">
        <v>9</v>
      </c>
      <c r="T4" s="218"/>
      <c r="U4" s="218"/>
      <c r="V4" s="218"/>
      <c r="W4" s="218" t="s">
        <v>10</v>
      </c>
      <c r="X4" s="218"/>
      <c r="Y4" s="218"/>
      <c r="Z4" s="218"/>
    </row>
    <row r="5" spans="1:26" ht="68.25" customHeight="1">
      <c r="A5" s="223"/>
      <c r="B5" s="223"/>
      <c r="C5" s="151" t="s">
        <v>108</v>
      </c>
      <c r="D5" s="151" t="s">
        <v>109</v>
      </c>
      <c r="E5" s="151" t="s">
        <v>50</v>
      </c>
      <c r="F5" s="151" t="s">
        <v>51</v>
      </c>
      <c r="G5" s="151" t="s">
        <v>108</v>
      </c>
      <c r="H5" s="151" t="s">
        <v>109</v>
      </c>
      <c r="I5" s="151" t="s">
        <v>50</v>
      </c>
      <c r="J5" s="151" t="s">
        <v>51</v>
      </c>
      <c r="K5" s="151" t="s">
        <v>108</v>
      </c>
      <c r="L5" s="151" t="s">
        <v>109</v>
      </c>
      <c r="M5" s="151" t="s">
        <v>50</v>
      </c>
      <c r="N5" s="151" t="s">
        <v>51</v>
      </c>
      <c r="O5" s="151" t="s">
        <v>108</v>
      </c>
      <c r="P5" s="151" t="s">
        <v>109</v>
      </c>
      <c r="Q5" s="151" t="s">
        <v>50</v>
      </c>
      <c r="R5" s="151" t="s">
        <v>51</v>
      </c>
      <c r="S5" s="151" t="s">
        <v>108</v>
      </c>
      <c r="T5" s="151" t="s">
        <v>109</v>
      </c>
      <c r="U5" s="151" t="s">
        <v>50</v>
      </c>
      <c r="V5" s="151" t="s">
        <v>51</v>
      </c>
      <c r="W5" s="151" t="s">
        <v>108</v>
      </c>
      <c r="X5" s="151" t="s">
        <v>109</v>
      </c>
      <c r="Y5" s="151" t="s">
        <v>50</v>
      </c>
      <c r="Z5" s="151" t="s">
        <v>51</v>
      </c>
    </row>
    <row r="6" spans="1:26" ht="45" customHeight="1">
      <c r="A6" s="152">
        <v>1</v>
      </c>
      <c r="B6" s="153" t="s">
        <v>110</v>
      </c>
      <c r="C6" s="104">
        <v>2222</v>
      </c>
      <c r="D6" s="104">
        <v>83522</v>
      </c>
      <c r="E6" s="104">
        <v>0</v>
      </c>
      <c r="F6" s="104">
        <f aca="true" t="shared" si="0" ref="F6:F53">SUM(C6:E6)</f>
        <v>85744</v>
      </c>
      <c r="G6" s="104">
        <v>0</v>
      </c>
      <c r="H6" s="104">
        <v>120</v>
      </c>
      <c r="I6" s="104">
        <v>0</v>
      </c>
      <c r="J6" s="104">
        <f aca="true" t="shared" si="1" ref="J6:J53">SUM(G6:I6)</f>
        <v>120</v>
      </c>
      <c r="K6" s="104">
        <v>0</v>
      </c>
      <c r="L6" s="104">
        <v>0</v>
      </c>
      <c r="M6" s="104">
        <v>0</v>
      </c>
      <c r="N6" s="104">
        <f aca="true" t="shared" si="2" ref="N6:N53">SUM(K6:M6)</f>
        <v>0</v>
      </c>
      <c r="O6" s="104">
        <v>0</v>
      </c>
      <c r="P6" s="104">
        <v>5</v>
      </c>
      <c r="Q6" s="104">
        <v>0</v>
      </c>
      <c r="R6" s="104">
        <f aca="true" t="shared" si="3" ref="R6:R53">SUM(O6:Q6)</f>
        <v>5</v>
      </c>
      <c r="S6" s="104">
        <v>21</v>
      </c>
      <c r="T6" s="104">
        <v>1034</v>
      </c>
      <c r="U6" s="104">
        <v>6000</v>
      </c>
      <c r="V6" s="104">
        <f aca="true" t="shared" si="4" ref="V6:V53">SUM(S6:U6)</f>
        <v>7055</v>
      </c>
      <c r="W6" s="104">
        <v>1092</v>
      </c>
      <c r="X6" s="104">
        <v>54871</v>
      </c>
      <c r="Y6" s="104">
        <v>0</v>
      </c>
      <c r="Z6" s="104">
        <f aca="true" t="shared" si="5" ref="Z6:Z53">SUM(W6:Y6)</f>
        <v>55963</v>
      </c>
    </row>
    <row r="7" spans="1:26" ht="13.5" customHeight="1">
      <c r="A7" s="152">
        <v>2</v>
      </c>
      <c r="B7" s="153" t="s">
        <v>111</v>
      </c>
      <c r="C7" s="104">
        <v>350</v>
      </c>
      <c r="D7" s="104">
        <v>1150</v>
      </c>
      <c r="E7" s="104">
        <v>0</v>
      </c>
      <c r="F7" s="104">
        <f t="shared" si="0"/>
        <v>1500</v>
      </c>
      <c r="G7" s="104">
        <v>0</v>
      </c>
      <c r="H7" s="104">
        <v>0</v>
      </c>
      <c r="I7" s="104">
        <v>0</v>
      </c>
      <c r="J7" s="104">
        <f t="shared" si="1"/>
        <v>0</v>
      </c>
      <c r="K7" s="104">
        <v>0</v>
      </c>
      <c r="L7" s="104">
        <v>0</v>
      </c>
      <c r="M7" s="104">
        <v>0</v>
      </c>
      <c r="N7" s="104">
        <f t="shared" si="2"/>
        <v>0</v>
      </c>
      <c r="O7" s="104">
        <v>0</v>
      </c>
      <c r="P7" s="104">
        <v>0</v>
      </c>
      <c r="Q7" s="104">
        <v>0</v>
      </c>
      <c r="R7" s="104">
        <f t="shared" si="3"/>
        <v>0</v>
      </c>
      <c r="S7" s="104">
        <v>15</v>
      </c>
      <c r="T7" s="104">
        <v>56</v>
      </c>
      <c r="U7" s="104">
        <v>0</v>
      </c>
      <c r="V7" s="104">
        <f t="shared" si="4"/>
        <v>71</v>
      </c>
      <c r="W7" s="104">
        <v>533</v>
      </c>
      <c r="X7" s="104">
        <v>5369</v>
      </c>
      <c r="Y7" s="104">
        <v>0</v>
      </c>
      <c r="Z7" s="104">
        <f t="shared" si="5"/>
        <v>5902</v>
      </c>
    </row>
    <row r="8" spans="1:26" ht="22.5">
      <c r="A8" s="152">
        <v>3</v>
      </c>
      <c r="B8" s="153" t="s">
        <v>112</v>
      </c>
      <c r="C8" s="104">
        <v>8167</v>
      </c>
      <c r="D8" s="104">
        <v>13776</v>
      </c>
      <c r="E8" s="104">
        <v>2140</v>
      </c>
      <c r="F8" s="104">
        <f t="shared" si="0"/>
        <v>24083</v>
      </c>
      <c r="G8" s="104">
        <v>3290</v>
      </c>
      <c r="H8" s="104">
        <v>148</v>
      </c>
      <c r="I8" s="104">
        <v>428</v>
      </c>
      <c r="J8" s="104">
        <f t="shared" si="1"/>
        <v>3866</v>
      </c>
      <c r="K8" s="104">
        <v>0</v>
      </c>
      <c r="L8" s="104">
        <v>25</v>
      </c>
      <c r="M8" s="104">
        <v>192</v>
      </c>
      <c r="N8" s="104">
        <f t="shared" si="2"/>
        <v>217</v>
      </c>
      <c r="O8" s="104">
        <v>0</v>
      </c>
      <c r="P8" s="104">
        <v>16</v>
      </c>
      <c r="Q8" s="104">
        <v>227</v>
      </c>
      <c r="R8" s="104">
        <f t="shared" si="3"/>
        <v>243</v>
      </c>
      <c r="S8" s="104">
        <v>670</v>
      </c>
      <c r="T8" s="104">
        <v>389</v>
      </c>
      <c r="U8" s="104">
        <v>2416</v>
      </c>
      <c r="V8" s="104">
        <f t="shared" si="4"/>
        <v>3475</v>
      </c>
      <c r="W8" s="104">
        <v>470</v>
      </c>
      <c r="X8" s="104">
        <v>8228</v>
      </c>
      <c r="Y8" s="104">
        <v>2174</v>
      </c>
      <c r="Z8" s="104">
        <f t="shared" si="5"/>
        <v>10872</v>
      </c>
    </row>
    <row r="9" spans="1:26" ht="13.5" customHeight="1">
      <c r="A9" s="152"/>
      <c r="B9" s="154" t="s">
        <v>113</v>
      </c>
      <c r="C9" s="104">
        <v>4</v>
      </c>
      <c r="D9" s="104">
        <v>2097</v>
      </c>
      <c r="E9" s="104">
        <v>359</v>
      </c>
      <c r="F9" s="104">
        <f t="shared" si="0"/>
        <v>2460</v>
      </c>
      <c r="G9" s="104">
        <v>0</v>
      </c>
      <c r="H9" s="104">
        <v>0</v>
      </c>
      <c r="I9" s="104">
        <v>100</v>
      </c>
      <c r="J9" s="104">
        <f t="shared" si="1"/>
        <v>100</v>
      </c>
      <c r="K9" s="104">
        <v>0</v>
      </c>
      <c r="L9" s="104">
        <v>0</v>
      </c>
      <c r="M9" s="104">
        <v>0</v>
      </c>
      <c r="N9" s="104">
        <f t="shared" si="2"/>
        <v>0</v>
      </c>
      <c r="O9" s="104">
        <v>0</v>
      </c>
      <c r="P9" s="104">
        <v>0</v>
      </c>
      <c r="Q9" s="104">
        <v>0</v>
      </c>
      <c r="R9" s="104">
        <f t="shared" si="3"/>
        <v>0</v>
      </c>
      <c r="S9" s="104">
        <v>0</v>
      </c>
      <c r="T9" s="104">
        <v>213</v>
      </c>
      <c r="U9" s="104">
        <v>653</v>
      </c>
      <c r="V9" s="104">
        <f t="shared" si="4"/>
        <v>866</v>
      </c>
      <c r="W9" s="104">
        <v>4</v>
      </c>
      <c r="X9" s="104">
        <v>1902</v>
      </c>
      <c r="Y9" s="104">
        <v>400</v>
      </c>
      <c r="Z9" s="104">
        <f t="shared" si="5"/>
        <v>2306</v>
      </c>
    </row>
    <row r="10" spans="1:26" ht="22.5">
      <c r="A10" s="152">
        <v>4</v>
      </c>
      <c r="B10" s="153" t="s">
        <v>114</v>
      </c>
      <c r="C10" s="104">
        <v>101723</v>
      </c>
      <c r="D10" s="104">
        <v>7694</v>
      </c>
      <c r="E10" s="104">
        <v>2832</v>
      </c>
      <c r="F10" s="104">
        <f t="shared" si="0"/>
        <v>112249</v>
      </c>
      <c r="G10" s="104">
        <v>1173</v>
      </c>
      <c r="H10" s="104">
        <v>1598</v>
      </c>
      <c r="I10" s="104">
        <v>69</v>
      </c>
      <c r="J10" s="104">
        <f t="shared" si="1"/>
        <v>2840</v>
      </c>
      <c r="K10" s="104">
        <v>0</v>
      </c>
      <c r="L10" s="104">
        <v>0</v>
      </c>
      <c r="M10" s="104">
        <v>0</v>
      </c>
      <c r="N10" s="104">
        <f t="shared" si="2"/>
        <v>0</v>
      </c>
      <c r="O10" s="104">
        <v>0</v>
      </c>
      <c r="P10" s="104">
        <v>0</v>
      </c>
      <c r="Q10" s="104">
        <v>15</v>
      </c>
      <c r="R10" s="104">
        <f t="shared" si="3"/>
        <v>15</v>
      </c>
      <c r="S10" s="104">
        <v>7688</v>
      </c>
      <c r="T10" s="104">
        <v>2183</v>
      </c>
      <c r="U10" s="104">
        <v>1616</v>
      </c>
      <c r="V10" s="104">
        <f t="shared" si="4"/>
        <v>11487</v>
      </c>
      <c r="W10" s="104">
        <v>9152</v>
      </c>
      <c r="X10" s="104">
        <v>2471</v>
      </c>
      <c r="Y10" s="104">
        <v>196</v>
      </c>
      <c r="Z10" s="104">
        <f t="shared" si="5"/>
        <v>11819</v>
      </c>
    </row>
    <row r="11" spans="1:26" ht="12">
      <c r="A11" s="152"/>
      <c r="B11" s="154" t="s">
        <v>115</v>
      </c>
      <c r="C11" s="104">
        <v>71611</v>
      </c>
      <c r="D11" s="104">
        <v>2378</v>
      </c>
      <c r="E11" s="104">
        <v>411</v>
      </c>
      <c r="F11" s="104">
        <f t="shared" si="0"/>
        <v>74400</v>
      </c>
      <c r="G11" s="104">
        <v>648</v>
      </c>
      <c r="H11" s="104">
        <v>24</v>
      </c>
      <c r="I11" s="104">
        <v>32</v>
      </c>
      <c r="J11" s="104">
        <f t="shared" si="1"/>
        <v>704</v>
      </c>
      <c r="K11" s="104">
        <v>0</v>
      </c>
      <c r="L11" s="104">
        <v>0</v>
      </c>
      <c r="M11" s="104">
        <v>0</v>
      </c>
      <c r="N11" s="104">
        <f t="shared" si="2"/>
        <v>0</v>
      </c>
      <c r="O11" s="104">
        <v>0</v>
      </c>
      <c r="P11" s="104">
        <v>0</v>
      </c>
      <c r="Q11" s="104">
        <v>0</v>
      </c>
      <c r="R11" s="104">
        <f t="shared" si="3"/>
        <v>0</v>
      </c>
      <c r="S11" s="104">
        <v>7052</v>
      </c>
      <c r="T11" s="104">
        <v>593</v>
      </c>
      <c r="U11" s="104">
        <v>927</v>
      </c>
      <c r="V11" s="104">
        <f t="shared" si="4"/>
        <v>8572</v>
      </c>
      <c r="W11" s="104">
        <v>2002</v>
      </c>
      <c r="X11" s="104">
        <v>435</v>
      </c>
      <c r="Y11" s="104">
        <v>195</v>
      </c>
      <c r="Z11" s="104">
        <f t="shared" si="5"/>
        <v>2632</v>
      </c>
    </row>
    <row r="12" spans="1:26" ht="22.5">
      <c r="A12" s="152">
        <v>5</v>
      </c>
      <c r="B12" s="155" t="s">
        <v>116</v>
      </c>
      <c r="C12" s="104">
        <v>11226</v>
      </c>
      <c r="D12" s="104">
        <v>23723</v>
      </c>
      <c r="E12" s="104">
        <v>3535</v>
      </c>
      <c r="F12" s="104">
        <f t="shared" si="0"/>
        <v>38484</v>
      </c>
      <c r="G12" s="104">
        <v>3470</v>
      </c>
      <c r="H12" s="104">
        <v>49</v>
      </c>
      <c r="I12" s="104">
        <v>830</v>
      </c>
      <c r="J12" s="104">
        <f t="shared" si="1"/>
        <v>4349</v>
      </c>
      <c r="K12" s="104">
        <v>0</v>
      </c>
      <c r="L12" s="104">
        <v>0</v>
      </c>
      <c r="M12" s="104">
        <v>0</v>
      </c>
      <c r="N12" s="104">
        <f t="shared" si="2"/>
        <v>0</v>
      </c>
      <c r="O12" s="104">
        <v>112</v>
      </c>
      <c r="P12" s="104">
        <v>10</v>
      </c>
      <c r="Q12" s="104">
        <v>404</v>
      </c>
      <c r="R12" s="104">
        <f t="shared" si="3"/>
        <v>526</v>
      </c>
      <c r="S12" s="104">
        <v>528</v>
      </c>
      <c r="T12" s="104">
        <v>2320</v>
      </c>
      <c r="U12" s="104">
        <v>1899</v>
      </c>
      <c r="V12" s="104">
        <f t="shared" si="4"/>
        <v>4747</v>
      </c>
      <c r="W12" s="104">
        <v>956</v>
      </c>
      <c r="X12" s="104">
        <v>10976</v>
      </c>
      <c r="Y12" s="104">
        <v>2512</v>
      </c>
      <c r="Z12" s="104">
        <f t="shared" si="5"/>
        <v>14444</v>
      </c>
    </row>
    <row r="13" spans="1:26" ht="12">
      <c r="A13" s="152"/>
      <c r="B13" s="156" t="s">
        <v>117</v>
      </c>
      <c r="C13" s="104">
        <v>8502</v>
      </c>
      <c r="D13" s="104">
        <v>23517</v>
      </c>
      <c r="E13" s="104">
        <v>1558</v>
      </c>
      <c r="F13" s="104">
        <f>SUM(C13:E13)</f>
        <v>33577</v>
      </c>
      <c r="G13" s="104">
        <v>913</v>
      </c>
      <c r="H13" s="104">
        <v>2</v>
      </c>
      <c r="I13" s="104">
        <v>0</v>
      </c>
      <c r="J13" s="104">
        <f t="shared" si="1"/>
        <v>915</v>
      </c>
      <c r="K13" s="104">
        <v>0</v>
      </c>
      <c r="L13" s="104">
        <v>0</v>
      </c>
      <c r="M13" s="104">
        <v>0</v>
      </c>
      <c r="N13" s="104">
        <f t="shared" si="2"/>
        <v>0</v>
      </c>
      <c r="O13" s="104">
        <v>7</v>
      </c>
      <c r="P13" s="104">
        <v>0</v>
      </c>
      <c r="Q13" s="104">
        <v>0</v>
      </c>
      <c r="R13" s="104">
        <f t="shared" si="3"/>
        <v>7</v>
      </c>
      <c r="S13" s="104">
        <v>381</v>
      </c>
      <c r="T13" s="104">
        <v>2273</v>
      </c>
      <c r="U13" s="104">
        <v>817</v>
      </c>
      <c r="V13" s="104">
        <f t="shared" si="4"/>
        <v>3471</v>
      </c>
      <c r="W13" s="104">
        <v>508</v>
      </c>
      <c r="X13" s="104">
        <v>10801</v>
      </c>
      <c r="Y13" s="104">
        <v>1096</v>
      </c>
      <c r="Z13" s="104">
        <f t="shared" si="5"/>
        <v>12405</v>
      </c>
    </row>
    <row r="14" spans="1:26" ht="22.5">
      <c r="A14" s="152">
        <v>6</v>
      </c>
      <c r="B14" s="153" t="s">
        <v>118</v>
      </c>
      <c r="C14" s="104">
        <v>9009</v>
      </c>
      <c r="D14" s="104">
        <v>26287</v>
      </c>
      <c r="E14" s="104">
        <v>0</v>
      </c>
      <c r="F14" s="104">
        <f>SUM(C14:E14)</f>
        <v>35296</v>
      </c>
      <c r="G14" s="104">
        <v>692</v>
      </c>
      <c r="H14" s="104">
        <v>363</v>
      </c>
      <c r="I14" s="104">
        <v>0</v>
      </c>
      <c r="J14" s="104">
        <f t="shared" si="1"/>
        <v>1055</v>
      </c>
      <c r="K14" s="104">
        <v>0</v>
      </c>
      <c r="L14" s="104">
        <v>0</v>
      </c>
      <c r="M14" s="104">
        <v>0</v>
      </c>
      <c r="N14" s="104">
        <f t="shared" si="2"/>
        <v>0</v>
      </c>
      <c r="O14" s="104">
        <v>6</v>
      </c>
      <c r="P14" s="104">
        <v>47</v>
      </c>
      <c r="Q14" s="104">
        <v>0</v>
      </c>
      <c r="R14" s="104">
        <f t="shared" si="3"/>
        <v>53</v>
      </c>
      <c r="S14" s="104">
        <v>305</v>
      </c>
      <c r="T14" s="104">
        <v>2658</v>
      </c>
      <c r="U14" s="104">
        <v>0</v>
      </c>
      <c r="V14" s="104">
        <f t="shared" si="4"/>
        <v>2963</v>
      </c>
      <c r="W14" s="104">
        <v>1321</v>
      </c>
      <c r="X14" s="104">
        <v>6461</v>
      </c>
      <c r="Y14" s="104">
        <v>0</v>
      </c>
      <c r="Z14" s="104">
        <f t="shared" si="5"/>
        <v>7782</v>
      </c>
    </row>
    <row r="15" spans="1:26" ht="12">
      <c r="A15" s="152"/>
      <c r="B15" s="154" t="s">
        <v>119</v>
      </c>
      <c r="C15" s="104">
        <v>263</v>
      </c>
      <c r="D15" s="104">
        <v>1884</v>
      </c>
      <c r="E15" s="104">
        <v>0</v>
      </c>
      <c r="F15" s="104">
        <f t="shared" si="0"/>
        <v>2147</v>
      </c>
      <c r="G15" s="104">
        <v>14</v>
      </c>
      <c r="H15" s="104">
        <v>43</v>
      </c>
      <c r="I15" s="104">
        <v>0</v>
      </c>
      <c r="J15" s="104">
        <f t="shared" si="1"/>
        <v>57</v>
      </c>
      <c r="K15" s="104">
        <v>0</v>
      </c>
      <c r="L15" s="104">
        <v>0</v>
      </c>
      <c r="M15" s="104">
        <v>0</v>
      </c>
      <c r="N15" s="104">
        <f t="shared" si="2"/>
        <v>0</v>
      </c>
      <c r="O15" s="104">
        <v>0</v>
      </c>
      <c r="P15" s="104">
        <v>0</v>
      </c>
      <c r="Q15" s="104">
        <v>0</v>
      </c>
      <c r="R15" s="104">
        <f t="shared" si="3"/>
        <v>0</v>
      </c>
      <c r="S15" s="104">
        <v>66</v>
      </c>
      <c r="T15" s="104">
        <v>268</v>
      </c>
      <c r="U15" s="104">
        <v>0</v>
      </c>
      <c r="V15" s="104">
        <f t="shared" si="4"/>
        <v>334</v>
      </c>
      <c r="W15" s="104">
        <v>104</v>
      </c>
      <c r="X15" s="104">
        <v>1153</v>
      </c>
      <c r="Y15" s="104">
        <v>0</v>
      </c>
      <c r="Z15" s="104">
        <f t="shared" si="5"/>
        <v>1257</v>
      </c>
    </row>
    <row r="16" spans="1:26" ht="21.75" customHeight="1">
      <c r="A16" s="152">
        <v>7</v>
      </c>
      <c r="B16" s="157" t="s">
        <v>120</v>
      </c>
      <c r="C16" s="104">
        <v>235</v>
      </c>
      <c r="D16" s="104">
        <v>1029</v>
      </c>
      <c r="E16" s="104">
        <v>9404</v>
      </c>
      <c r="F16" s="104">
        <f t="shared" si="0"/>
        <v>10668</v>
      </c>
      <c r="G16" s="104">
        <v>36</v>
      </c>
      <c r="H16" s="104">
        <v>118</v>
      </c>
      <c r="I16" s="158">
        <v>3656</v>
      </c>
      <c r="J16" s="104">
        <f t="shared" si="1"/>
        <v>3810</v>
      </c>
      <c r="K16" s="104">
        <v>0</v>
      </c>
      <c r="L16" s="104">
        <v>0</v>
      </c>
      <c r="M16" s="104">
        <v>0</v>
      </c>
      <c r="N16" s="104">
        <f t="shared" si="2"/>
        <v>0</v>
      </c>
      <c r="O16" s="104">
        <v>0</v>
      </c>
      <c r="P16" s="104">
        <v>0</v>
      </c>
      <c r="Q16" s="104">
        <v>0</v>
      </c>
      <c r="R16" s="104">
        <f t="shared" si="3"/>
        <v>0</v>
      </c>
      <c r="S16" s="104">
        <v>117</v>
      </c>
      <c r="T16" s="104">
        <v>90</v>
      </c>
      <c r="U16" s="104">
        <v>827</v>
      </c>
      <c r="V16" s="104">
        <f t="shared" si="4"/>
        <v>1034</v>
      </c>
      <c r="W16" s="104">
        <v>114</v>
      </c>
      <c r="X16" s="104">
        <v>961</v>
      </c>
      <c r="Y16" s="104">
        <v>5931</v>
      </c>
      <c r="Z16" s="104">
        <f t="shared" si="5"/>
        <v>7006</v>
      </c>
    </row>
    <row r="17" spans="1:26" ht="21.75" customHeight="1">
      <c r="A17" s="152">
        <v>8</v>
      </c>
      <c r="B17" s="153" t="s">
        <v>122</v>
      </c>
      <c r="C17" s="104">
        <v>27254</v>
      </c>
      <c r="D17" s="104">
        <v>2049</v>
      </c>
      <c r="E17" s="104">
        <v>3514</v>
      </c>
      <c r="F17" s="104">
        <f t="shared" si="0"/>
        <v>32817</v>
      </c>
      <c r="G17" s="104">
        <v>3335</v>
      </c>
      <c r="H17" s="104">
        <v>40</v>
      </c>
      <c r="I17" s="158">
        <v>3288</v>
      </c>
      <c r="J17" s="104">
        <f t="shared" si="1"/>
        <v>6663</v>
      </c>
      <c r="K17" s="104">
        <v>676</v>
      </c>
      <c r="L17" s="104">
        <v>0</v>
      </c>
      <c r="M17" s="104">
        <v>129</v>
      </c>
      <c r="N17" s="104">
        <f t="shared" si="2"/>
        <v>805</v>
      </c>
      <c r="O17" s="104">
        <v>1425</v>
      </c>
      <c r="P17" s="104">
        <v>8</v>
      </c>
      <c r="Q17" s="104">
        <v>888</v>
      </c>
      <c r="R17" s="104">
        <f t="shared" si="3"/>
        <v>2321</v>
      </c>
      <c r="S17" s="104">
        <v>5551</v>
      </c>
      <c r="T17" s="104">
        <v>816</v>
      </c>
      <c r="U17" s="104">
        <v>1382</v>
      </c>
      <c r="V17" s="104">
        <f t="shared" si="4"/>
        <v>7749</v>
      </c>
      <c r="W17" s="104">
        <v>7212</v>
      </c>
      <c r="X17" s="104">
        <v>1471</v>
      </c>
      <c r="Y17" s="104">
        <v>265</v>
      </c>
      <c r="Z17" s="104">
        <f t="shared" si="5"/>
        <v>8948</v>
      </c>
    </row>
    <row r="18" spans="1:26" ht="21.75" customHeight="1">
      <c r="A18" s="152">
        <v>9</v>
      </c>
      <c r="B18" s="155" t="s">
        <v>123</v>
      </c>
      <c r="C18" s="104">
        <v>652</v>
      </c>
      <c r="D18" s="104">
        <v>275</v>
      </c>
      <c r="E18" s="104">
        <v>4443</v>
      </c>
      <c r="F18" s="104">
        <f t="shared" si="0"/>
        <v>5370</v>
      </c>
      <c r="G18" s="104">
        <v>131</v>
      </c>
      <c r="H18" s="104">
        <v>43</v>
      </c>
      <c r="I18" s="104">
        <v>24</v>
      </c>
      <c r="J18" s="104">
        <f t="shared" si="1"/>
        <v>198</v>
      </c>
      <c r="K18" s="104">
        <v>0</v>
      </c>
      <c r="L18" s="104">
        <v>0</v>
      </c>
      <c r="M18" s="104">
        <v>0</v>
      </c>
      <c r="N18" s="104">
        <f t="shared" si="2"/>
        <v>0</v>
      </c>
      <c r="O18" s="104">
        <v>21</v>
      </c>
      <c r="P18" s="104">
        <v>0</v>
      </c>
      <c r="Q18" s="104">
        <v>10</v>
      </c>
      <c r="R18" s="104">
        <f t="shared" si="3"/>
        <v>31</v>
      </c>
      <c r="S18" s="104">
        <v>186</v>
      </c>
      <c r="T18" s="104">
        <v>72</v>
      </c>
      <c r="U18" s="104">
        <v>5669</v>
      </c>
      <c r="V18" s="104">
        <f t="shared" si="4"/>
        <v>5927</v>
      </c>
      <c r="W18" s="104">
        <v>131</v>
      </c>
      <c r="X18" s="104">
        <v>154</v>
      </c>
      <c r="Y18" s="104">
        <v>2217</v>
      </c>
      <c r="Z18" s="104">
        <f t="shared" si="5"/>
        <v>2502</v>
      </c>
    </row>
    <row r="19" spans="1:26" ht="21.75" customHeight="1">
      <c r="A19" s="152">
        <v>10</v>
      </c>
      <c r="B19" s="153" t="s">
        <v>124</v>
      </c>
      <c r="C19" s="104">
        <v>77</v>
      </c>
      <c r="D19" s="104">
        <v>790</v>
      </c>
      <c r="E19" s="104">
        <v>2025</v>
      </c>
      <c r="F19" s="104">
        <f>SUM(C19:E19)</f>
        <v>2892</v>
      </c>
      <c r="G19" s="104">
        <v>0</v>
      </c>
      <c r="H19" s="104">
        <v>0</v>
      </c>
      <c r="I19" s="104">
        <v>0</v>
      </c>
      <c r="J19" s="104">
        <f t="shared" si="1"/>
        <v>0</v>
      </c>
      <c r="K19" s="104">
        <v>0</v>
      </c>
      <c r="L19" s="104">
        <v>0</v>
      </c>
      <c r="M19" s="104">
        <v>0</v>
      </c>
      <c r="N19" s="104">
        <f t="shared" si="2"/>
        <v>0</v>
      </c>
      <c r="O19" s="104">
        <v>0</v>
      </c>
      <c r="P19" s="104">
        <v>0</v>
      </c>
      <c r="Q19" s="104">
        <v>0</v>
      </c>
      <c r="R19" s="104">
        <f t="shared" si="3"/>
        <v>0</v>
      </c>
      <c r="S19" s="104">
        <v>8</v>
      </c>
      <c r="T19" s="104">
        <v>1258</v>
      </c>
      <c r="U19" s="104">
        <v>2675</v>
      </c>
      <c r="V19" s="104">
        <f t="shared" si="4"/>
        <v>3941</v>
      </c>
      <c r="W19" s="104">
        <v>82</v>
      </c>
      <c r="X19" s="104">
        <v>493</v>
      </c>
      <c r="Y19" s="104">
        <v>279</v>
      </c>
      <c r="Z19" s="104">
        <f t="shared" si="5"/>
        <v>854</v>
      </c>
    </row>
    <row r="20" spans="1:26" ht="21.75" customHeight="1">
      <c r="A20" s="152">
        <v>11</v>
      </c>
      <c r="B20" s="153" t="s">
        <v>125</v>
      </c>
      <c r="C20" s="104">
        <v>39054</v>
      </c>
      <c r="D20" s="104">
        <v>36105</v>
      </c>
      <c r="E20" s="104">
        <v>6765</v>
      </c>
      <c r="F20" s="104">
        <f t="shared" si="0"/>
        <v>81924</v>
      </c>
      <c r="G20" s="104">
        <v>6317</v>
      </c>
      <c r="H20" s="104">
        <v>1303</v>
      </c>
      <c r="I20" s="104">
        <v>231</v>
      </c>
      <c r="J20" s="104">
        <f t="shared" si="1"/>
        <v>7851</v>
      </c>
      <c r="K20" s="104">
        <v>11</v>
      </c>
      <c r="L20" s="104">
        <v>0</v>
      </c>
      <c r="M20" s="104">
        <v>33</v>
      </c>
      <c r="N20" s="104">
        <f t="shared" si="2"/>
        <v>44</v>
      </c>
      <c r="O20" s="104">
        <v>3096</v>
      </c>
      <c r="P20" s="104">
        <v>32</v>
      </c>
      <c r="Q20" s="104">
        <v>182</v>
      </c>
      <c r="R20" s="104">
        <f t="shared" si="3"/>
        <v>3310</v>
      </c>
      <c r="S20" s="104">
        <v>762</v>
      </c>
      <c r="T20" s="104">
        <v>465</v>
      </c>
      <c r="U20" s="104">
        <v>123</v>
      </c>
      <c r="V20" s="104">
        <f t="shared" si="4"/>
        <v>1350</v>
      </c>
      <c r="W20" s="104">
        <v>6995</v>
      </c>
      <c r="X20" s="104">
        <v>17724</v>
      </c>
      <c r="Y20" s="104">
        <v>615</v>
      </c>
      <c r="Z20" s="104">
        <f t="shared" si="5"/>
        <v>25334</v>
      </c>
    </row>
    <row r="21" spans="1:26" ht="21.75" customHeight="1">
      <c r="A21" s="152">
        <v>12</v>
      </c>
      <c r="B21" s="153" t="s">
        <v>126</v>
      </c>
      <c r="C21" s="104">
        <v>94</v>
      </c>
      <c r="D21" s="104">
        <v>10803</v>
      </c>
      <c r="E21" s="104">
        <v>280</v>
      </c>
      <c r="F21" s="104">
        <f t="shared" si="0"/>
        <v>11177</v>
      </c>
      <c r="G21" s="104">
        <v>0</v>
      </c>
      <c r="H21" s="104">
        <v>30</v>
      </c>
      <c r="I21" s="104">
        <v>0</v>
      </c>
      <c r="J21" s="104">
        <f t="shared" si="1"/>
        <v>30</v>
      </c>
      <c r="K21" s="104">
        <v>0</v>
      </c>
      <c r="L21" s="104">
        <v>0</v>
      </c>
      <c r="M21" s="104">
        <v>0</v>
      </c>
      <c r="N21" s="104">
        <f t="shared" si="2"/>
        <v>0</v>
      </c>
      <c r="O21" s="104">
        <v>0</v>
      </c>
      <c r="P21" s="104">
        <v>30</v>
      </c>
      <c r="Q21" s="104">
        <v>3</v>
      </c>
      <c r="R21" s="104">
        <f t="shared" si="3"/>
        <v>33</v>
      </c>
      <c r="S21" s="104">
        <v>0</v>
      </c>
      <c r="T21" s="104">
        <v>63</v>
      </c>
      <c r="U21" s="104">
        <v>2800</v>
      </c>
      <c r="V21" s="104">
        <f t="shared" si="4"/>
        <v>2863</v>
      </c>
      <c r="W21" s="104">
        <v>21</v>
      </c>
      <c r="X21" s="104">
        <v>9840</v>
      </c>
      <c r="Y21" s="104">
        <v>250</v>
      </c>
      <c r="Z21" s="104">
        <f t="shared" si="5"/>
        <v>10111</v>
      </c>
    </row>
    <row r="22" spans="1:26" ht="21.75" customHeight="1">
      <c r="A22" s="152">
        <v>13</v>
      </c>
      <c r="B22" s="153" t="s">
        <v>127</v>
      </c>
      <c r="C22" s="104">
        <v>43106</v>
      </c>
      <c r="D22" s="104">
        <v>10670</v>
      </c>
      <c r="E22" s="104">
        <v>698</v>
      </c>
      <c r="F22" s="104">
        <f t="shared" si="0"/>
        <v>54474</v>
      </c>
      <c r="G22" s="104">
        <v>12800</v>
      </c>
      <c r="H22" s="104">
        <v>6154</v>
      </c>
      <c r="I22" s="104">
        <v>235</v>
      </c>
      <c r="J22" s="104">
        <f t="shared" si="1"/>
        <v>19189</v>
      </c>
      <c r="K22" s="158">
        <v>1528</v>
      </c>
      <c r="L22" s="104">
        <v>682</v>
      </c>
      <c r="M22" s="104">
        <v>62</v>
      </c>
      <c r="N22" s="104">
        <f t="shared" si="2"/>
        <v>2272</v>
      </c>
      <c r="O22" s="104">
        <v>8031</v>
      </c>
      <c r="P22" s="104">
        <v>1246</v>
      </c>
      <c r="Q22" s="104">
        <v>136</v>
      </c>
      <c r="R22" s="104">
        <f t="shared" si="3"/>
        <v>9413</v>
      </c>
      <c r="S22" s="104">
        <v>9755</v>
      </c>
      <c r="T22" s="104">
        <v>8035</v>
      </c>
      <c r="U22" s="104">
        <v>242</v>
      </c>
      <c r="V22" s="104">
        <f t="shared" si="4"/>
        <v>18032</v>
      </c>
      <c r="W22" s="104">
        <v>7986</v>
      </c>
      <c r="X22" s="104">
        <v>7979</v>
      </c>
      <c r="Y22" s="104">
        <v>320</v>
      </c>
      <c r="Z22" s="104">
        <f t="shared" si="5"/>
        <v>16285</v>
      </c>
    </row>
    <row r="23" spans="1:26" ht="21.75" customHeight="1">
      <c r="A23" s="152">
        <v>14</v>
      </c>
      <c r="B23" s="153" t="s">
        <v>129</v>
      </c>
      <c r="C23" s="104">
        <v>430</v>
      </c>
      <c r="D23" s="104">
        <v>341</v>
      </c>
      <c r="E23" s="104">
        <v>829</v>
      </c>
      <c r="F23" s="104">
        <f t="shared" si="0"/>
        <v>1600</v>
      </c>
      <c r="G23" s="104">
        <v>54</v>
      </c>
      <c r="H23" s="104">
        <v>16</v>
      </c>
      <c r="I23" s="104">
        <v>5</v>
      </c>
      <c r="J23" s="104">
        <f t="shared" si="1"/>
        <v>75</v>
      </c>
      <c r="K23" s="104">
        <v>0</v>
      </c>
      <c r="L23" s="104">
        <v>0</v>
      </c>
      <c r="M23" s="104">
        <v>0</v>
      </c>
      <c r="N23" s="104">
        <f t="shared" si="2"/>
        <v>0</v>
      </c>
      <c r="O23" s="104">
        <v>18</v>
      </c>
      <c r="P23" s="104">
        <v>4</v>
      </c>
      <c r="Q23" s="104">
        <v>0</v>
      </c>
      <c r="R23" s="104">
        <f t="shared" si="3"/>
        <v>22</v>
      </c>
      <c r="S23" s="104">
        <v>230</v>
      </c>
      <c r="T23" s="104">
        <v>878</v>
      </c>
      <c r="U23" s="104">
        <v>86</v>
      </c>
      <c r="V23" s="104">
        <f t="shared" si="4"/>
        <v>1194</v>
      </c>
      <c r="W23" s="104">
        <v>648</v>
      </c>
      <c r="X23" s="104">
        <v>598</v>
      </c>
      <c r="Y23" s="104">
        <v>175</v>
      </c>
      <c r="Z23" s="104">
        <f t="shared" si="5"/>
        <v>1421</v>
      </c>
    </row>
    <row r="24" spans="1:26" ht="21.75" customHeight="1">
      <c r="A24" s="152">
        <v>15</v>
      </c>
      <c r="B24" s="153" t="s">
        <v>130</v>
      </c>
      <c r="C24" s="104">
        <v>2951</v>
      </c>
      <c r="D24" s="104">
        <v>10125</v>
      </c>
      <c r="E24" s="104">
        <v>2467</v>
      </c>
      <c r="F24" s="104">
        <f t="shared" si="0"/>
        <v>15543</v>
      </c>
      <c r="G24" s="104">
        <v>46</v>
      </c>
      <c r="H24" s="104">
        <v>1313</v>
      </c>
      <c r="I24" s="158">
        <v>3914</v>
      </c>
      <c r="J24" s="104">
        <f t="shared" si="1"/>
        <v>5273</v>
      </c>
      <c r="K24" s="104">
        <v>0</v>
      </c>
      <c r="L24" s="104">
        <v>0</v>
      </c>
      <c r="M24" s="104">
        <v>0</v>
      </c>
      <c r="N24" s="104">
        <f t="shared" si="2"/>
        <v>0</v>
      </c>
      <c r="O24" s="104">
        <v>3</v>
      </c>
      <c r="P24" s="104">
        <v>5</v>
      </c>
      <c r="Q24" s="104">
        <v>6</v>
      </c>
      <c r="R24" s="104">
        <f t="shared" si="3"/>
        <v>14</v>
      </c>
      <c r="S24" s="104">
        <v>311</v>
      </c>
      <c r="T24" s="104">
        <v>1902</v>
      </c>
      <c r="U24" s="104">
        <v>58236</v>
      </c>
      <c r="V24" s="104">
        <f t="shared" si="4"/>
        <v>60449</v>
      </c>
      <c r="W24" s="104">
        <v>5508</v>
      </c>
      <c r="X24" s="104">
        <v>11785</v>
      </c>
      <c r="Y24" s="104">
        <v>357</v>
      </c>
      <c r="Z24" s="104">
        <f t="shared" si="5"/>
        <v>17650</v>
      </c>
    </row>
    <row r="25" spans="1:26" ht="12" customHeight="1">
      <c r="A25" s="152"/>
      <c r="B25" s="159" t="s">
        <v>169</v>
      </c>
      <c r="C25" s="104">
        <v>842</v>
      </c>
      <c r="D25" s="104">
        <v>5905</v>
      </c>
      <c r="E25" s="104">
        <v>63</v>
      </c>
      <c r="F25" s="104">
        <f t="shared" si="0"/>
        <v>6810</v>
      </c>
      <c r="G25" s="104">
        <v>37</v>
      </c>
      <c r="H25" s="104">
        <v>1278</v>
      </c>
      <c r="I25" s="104">
        <v>0</v>
      </c>
      <c r="J25" s="104">
        <f t="shared" si="1"/>
        <v>1315</v>
      </c>
      <c r="K25" s="104">
        <v>0</v>
      </c>
      <c r="L25" s="104">
        <v>0</v>
      </c>
      <c r="M25" s="104">
        <v>0</v>
      </c>
      <c r="N25" s="104">
        <f t="shared" si="2"/>
        <v>0</v>
      </c>
      <c r="O25" s="104">
        <v>0</v>
      </c>
      <c r="P25" s="104">
        <v>0</v>
      </c>
      <c r="Q25" s="104">
        <v>0</v>
      </c>
      <c r="R25" s="104">
        <f t="shared" si="3"/>
        <v>0</v>
      </c>
      <c r="S25" s="104">
        <v>203</v>
      </c>
      <c r="T25" s="104">
        <v>1564</v>
      </c>
      <c r="U25" s="104">
        <v>17077</v>
      </c>
      <c r="V25" s="104">
        <f t="shared" si="4"/>
        <v>18844</v>
      </c>
      <c r="W25" s="104">
        <v>1567</v>
      </c>
      <c r="X25" s="104">
        <v>6213</v>
      </c>
      <c r="Y25" s="104">
        <v>37</v>
      </c>
      <c r="Z25" s="104">
        <f t="shared" si="5"/>
        <v>7817</v>
      </c>
    </row>
    <row r="26" spans="1:26" ht="12" customHeight="1">
      <c r="A26" s="152"/>
      <c r="B26" s="159" t="s">
        <v>170</v>
      </c>
      <c r="C26" s="104">
        <v>405</v>
      </c>
      <c r="D26" s="104">
        <v>2172</v>
      </c>
      <c r="E26" s="104">
        <v>160</v>
      </c>
      <c r="F26" s="104">
        <f t="shared" si="0"/>
        <v>2737</v>
      </c>
      <c r="G26" s="104">
        <v>9</v>
      </c>
      <c r="H26" s="104">
        <v>35</v>
      </c>
      <c r="I26" s="104">
        <v>26</v>
      </c>
      <c r="J26" s="104">
        <f t="shared" si="1"/>
        <v>70</v>
      </c>
      <c r="K26" s="104">
        <v>0</v>
      </c>
      <c r="L26" s="104">
        <v>0</v>
      </c>
      <c r="M26" s="104">
        <v>0</v>
      </c>
      <c r="N26" s="104">
        <f t="shared" si="2"/>
        <v>0</v>
      </c>
      <c r="O26" s="104">
        <v>0</v>
      </c>
      <c r="P26" s="104">
        <v>0</v>
      </c>
      <c r="Q26" s="104">
        <v>0</v>
      </c>
      <c r="R26" s="104">
        <f t="shared" si="3"/>
        <v>0</v>
      </c>
      <c r="S26" s="104">
        <v>83</v>
      </c>
      <c r="T26" s="104">
        <v>211</v>
      </c>
      <c r="U26" s="104">
        <v>4961</v>
      </c>
      <c r="V26" s="104">
        <f t="shared" si="4"/>
        <v>5255</v>
      </c>
      <c r="W26" s="104">
        <v>143</v>
      </c>
      <c r="X26" s="104">
        <v>2269</v>
      </c>
      <c r="Y26" s="104">
        <v>131</v>
      </c>
      <c r="Z26" s="104">
        <f t="shared" si="5"/>
        <v>2543</v>
      </c>
    </row>
    <row r="27" spans="1:26" ht="24" customHeight="1">
      <c r="A27" s="152">
        <v>16</v>
      </c>
      <c r="B27" s="153" t="s">
        <v>132</v>
      </c>
      <c r="C27" s="104">
        <v>3384</v>
      </c>
      <c r="D27" s="104">
        <v>2445</v>
      </c>
      <c r="E27" s="104">
        <v>2070</v>
      </c>
      <c r="F27" s="104">
        <f t="shared" si="0"/>
        <v>7899</v>
      </c>
      <c r="G27" s="104">
        <v>180</v>
      </c>
      <c r="H27" s="104">
        <v>68</v>
      </c>
      <c r="I27" s="104">
        <v>0</v>
      </c>
      <c r="J27" s="104">
        <f t="shared" si="1"/>
        <v>248</v>
      </c>
      <c r="K27" s="104">
        <v>0</v>
      </c>
      <c r="L27" s="104">
        <v>0</v>
      </c>
      <c r="M27" s="104">
        <v>0</v>
      </c>
      <c r="N27" s="104">
        <f t="shared" si="2"/>
        <v>0</v>
      </c>
      <c r="O27" s="104">
        <v>13</v>
      </c>
      <c r="P27" s="104">
        <v>2</v>
      </c>
      <c r="Q27" s="104">
        <v>0</v>
      </c>
      <c r="R27" s="104">
        <f t="shared" si="3"/>
        <v>15</v>
      </c>
      <c r="S27" s="104">
        <v>41</v>
      </c>
      <c r="T27" s="104">
        <v>287</v>
      </c>
      <c r="U27" s="104">
        <v>2781</v>
      </c>
      <c r="V27" s="104">
        <f t="shared" si="4"/>
        <v>3109</v>
      </c>
      <c r="W27" s="104">
        <v>978</v>
      </c>
      <c r="X27" s="104">
        <v>2963</v>
      </c>
      <c r="Y27" s="104">
        <v>0</v>
      </c>
      <c r="Z27" s="104">
        <f t="shared" si="5"/>
        <v>3941</v>
      </c>
    </row>
    <row r="28" spans="1:26" ht="12">
      <c r="A28" s="152"/>
      <c r="B28" s="154" t="s">
        <v>32</v>
      </c>
      <c r="C28" s="104">
        <v>246</v>
      </c>
      <c r="D28" s="104">
        <v>791</v>
      </c>
      <c r="E28" s="104">
        <v>1856</v>
      </c>
      <c r="F28" s="104">
        <f t="shared" si="0"/>
        <v>2893</v>
      </c>
      <c r="G28" s="104">
        <v>0</v>
      </c>
      <c r="H28" s="104">
        <v>0</v>
      </c>
      <c r="I28" s="104">
        <v>0</v>
      </c>
      <c r="J28" s="104">
        <f t="shared" si="1"/>
        <v>0</v>
      </c>
      <c r="K28" s="104">
        <v>0</v>
      </c>
      <c r="L28" s="104">
        <v>0</v>
      </c>
      <c r="M28" s="104">
        <v>0</v>
      </c>
      <c r="N28" s="104">
        <f t="shared" si="2"/>
        <v>0</v>
      </c>
      <c r="O28" s="104">
        <v>0</v>
      </c>
      <c r="P28" s="104">
        <v>0</v>
      </c>
      <c r="Q28" s="104">
        <v>0</v>
      </c>
      <c r="R28" s="104">
        <f t="shared" si="3"/>
        <v>0</v>
      </c>
      <c r="S28" s="104">
        <v>2</v>
      </c>
      <c r="T28" s="104">
        <v>65</v>
      </c>
      <c r="U28" s="104">
        <v>1806</v>
      </c>
      <c r="V28" s="104">
        <f t="shared" si="4"/>
        <v>1873</v>
      </c>
      <c r="W28" s="104">
        <v>313</v>
      </c>
      <c r="X28" s="104">
        <v>580</v>
      </c>
      <c r="Y28" s="104">
        <v>0</v>
      </c>
      <c r="Z28" s="104">
        <f t="shared" si="5"/>
        <v>893</v>
      </c>
    </row>
    <row r="29" spans="1:26" ht="12">
      <c r="A29" s="152">
        <v>17</v>
      </c>
      <c r="B29" s="153" t="s">
        <v>133</v>
      </c>
      <c r="C29" s="104">
        <f>1960-350</f>
        <v>1610</v>
      </c>
      <c r="D29" s="104">
        <v>8024</v>
      </c>
      <c r="E29" s="104">
        <v>0</v>
      </c>
      <c r="F29" s="104">
        <f t="shared" si="0"/>
        <v>9634</v>
      </c>
      <c r="G29" s="104">
        <v>0</v>
      </c>
      <c r="H29" s="104">
        <v>0</v>
      </c>
      <c r="I29" s="104">
        <v>0</v>
      </c>
      <c r="J29" s="104">
        <f t="shared" si="1"/>
        <v>0</v>
      </c>
      <c r="K29" s="104">
        <v>0</v>
      </c>
      <c r="L29" s="104">
        <v>0</v>
      </c>
      <c r="M29" s="104">
        <v>0</v>
      </c>
      <c r="N29" s="104">
        <f t="shared" si="2"/>
        <v>0</v>
      </c>
      <c r="O29" s="104">
        <v>0</v>
      </c>
      <c r="P29" s="104">
        <v>0</v>
      </c>
      <c r="Q29" s="104">
        <v>0</v>
      </c>
      <c r="R29" s="104">
        <f t="shared" si="3"/>
        <v>0</v>
      </c>
      <c r="S29" s="104">
        <v>10</v>
      </c>
      <c r="T29" s="104">
        <v>1353</v>
      </c>
      <c r="U29" s="104">
        <v>0</v>
      </c>
      <c r="V29" s="104">
        <f t="shared" si="4"/>
        <v>1363</v>
      </c>
      <c r="W29" s="104">
        <v>108</v>
      </c>
      <c r="X29" s="104">
        <v>2821</v>
      </c>
      <c r="Y29" s="104">
        <v>34</v>
      </c>
      <c r="Z29" s="104">
        <f t="shared" si="5"/>
        <v>2963</v>
      </c>
    </row>
    <row r="30" spans="1:26" ht="22.5">
      <c r="A30" s="152">
        <v>18</v>
      </c>
      <c r="B30" s="153" t="s">
        <v>134</v>
      </c>
      <c r="C30" s="104">
        <v>12777</v>
      </c>
      <c r="D30" s="104">
        <v>35282</v>
      </c>
      <c r="E30" s="104">
        <v>5325</v>
      </c>
      <c r="F30" s="104">
        <f t="shared" si="0"/>
        <v>53384</v>
      </c>
      <c r="G30" s="104">
        <v>471</v>
      </c>
      <c r="H30" s="104">
        <v>1467</v>
      </c>
      <c r="I30" s="104">
        <v>0</v>
      </c>
      <c r="J30" s="104">
        <f t="shared" si="1"/>
        <v>1938</v>
      </c>
      <c r="K30" s="104">
        <v>6</v>
      </c>
      <c r="L30" s="104">
        <v>2</v>
      </c>
      <c r="M30" s="104">
        <v>0</v>
      </c>
      <c r="N30" s="104">
        <f t="shared" si="2"/>
        <v>8</v>
      </c>
      <c r="O30" s="104">
        <v>89</v>
      </c>
      <c r="P30" s="104">
        <v>138</v>
      </c>
      <c r="Q30" s="104">
        <v>0</v>
      </c>
      <c r="R30" s="104">
        <f t="shared" si="3"/>
        <v>227</v>
      </c>
      <c r="S30" s="104">
        <v>354</v>
      </c>
      <c r="T30" s="104">
        <v>877</v>
      </c>
      <c r="U30" s="104">
        <v>1653</v>
      </c>
      <c r="V30" s="104">
        <f t="shared" si="4"/>
        <v>2884</v>
      </c>
      <c r="W30" s="104">
        <v>4091</v>
      </c>
      <c r="X30" s="104">
        <v>32088</v>
      </c>
      <c r="Y30" s="160">
        <v>5418</v>
      </c>
      <c r="Z30" s="104">
        <f t="shared" si="5"/>
        <v>41597</v>
      </c>
    </row>
    <row r="31" spans="1:26" ht="15.75" customHeight="1">
      <c r="A31" s="152">
        <v>19</v>
      </c>
      <c r="B31" s="153" t="s">
        <v>135</v>
      </c>
      <c r="C31" s="104">
        <v>10051</v>
      </c>
      <c r="D31" s="104">
        <v>41802</v>
      </c>
      <c r="E31" s="104">
        <v>2651</v>
      </c>
      <c r="F31" s="104">
        <f t="shared" si="0"/>
        <v>54504</v>
      </c>
      <c r="G31" s="104">
        <v>1450</v>
      </c>
      <c r="H31" s="104">
        <v>108</v>
      </c>
      <c r="I31" s="104">
        <v>684</v>
      </c>
      <c r="J31" s="104">
        <f t="shared" si="1"/>
        <v>2242</v>
      </c>
      <c r="K31" s="104">
        <v>0</v>
      </c>
      <c r="L31" s="104">
        <v>0</v>
      </c>
      <c r="M31" s="104">
        <v>0</v>
      </c>
      <c r="N31" s="104">
        <f t="shared" si="2"/>
        <v>0</v>
      </c>
      <c r="O31" s="104">
        <v>41</v>
      </c>
      <c r="P31" s="104">
        <v>0</v>
      </c>
      <c r="Q31" s="104">
        <v>0</v>
      </c>
      <c r="R31" s="104">
        <f t="shared" si="3"/>
        <v>41</v>
      </c>
      <c r="S31" s="104">
        <v>2053</v>
      </c>
      <c r="T31" s="104">
        <v>3488</v>
      </c>
      <c r="U31" s="104">
        <v>10706</v>
      </c>
      <c r="V31" s="104">
        <f t="shared" si="4"/>
        <v>16247</v>
      </c>
      <c r="W31" s="104">
        <v>5406</v>
      </c>
      <c r="X31" s="104">
        <v>41251</v>
      </c>
      <c r="Y31" s="104">
        <v>1269</v>
      </c>
      <c r="Z31" s="104">
        <f t="shared" si="5"/>
        <v>47926</v>
      </c>
    </row>
    <row r="32" spans="1:26" ht="12">
      <c r="A32" s="152"/>
      <c r="B32" s="154" t="s">
        <v>36</v>
      </c>
      <c r="C32" s="104">
        <v>3942</v>
      </c>
      <c r="D32" s="104">
        <v>17730</v>
      </c>
      <c r="E32" s="104">
        <v>2122</v>
      </c>
      <c r="F32" s="104">
        <f t="shared" si="0"/>
        <v>23794</v>
      </c>
      <c r="G32" s="104">
        <v>239</v>
      </c>
      <c r="H32" s="104">
        <v>62</v>
      </c>
      <c r="I32" s="104">
        <v>684</v>
      </c>
      <c r="J32" s="104">
        <f t="shared" si="1"/>
        <v>985</v>
      </c>
      <c r="K32" s="104">
        <v>0</v>
      </c>
      <c r="L32" s="104">
        <v>0</v>
      </c>
      <c r="M32" s="104">
        <v>0</v>
      </c>
      <c r="N32" s="104">
        <f t="shared" si="2"/>
        <v>0</v>
      </c>
      <c r="O32" s="104">
        <v>0</v>
      </c>
      <c r="P32" s="104">
        <v>0</v>
      </c>
      <c r="Q32" s="104">
        <v>0</v>
      </c>
      <c r="R32" s="104">
        <f t="shared" si="3"/>
        <v>0</v>
      </c>
      <c r="S32" s="104">
        <v>159</v>
      </c>
      <c r="T32" s="104">
        <v>2875</v>
      </c>
      <c r="U32" s="104">
        <v>5259</v>
      </c>
      <c r="V32" s="104">
        <f t="shared" si="4"/>
        <v>8293</v>
      </c>
      <c r="W32" s="104">
        <v>1937</v>
      </c>
      <c r="X32" s="104">
        <v>17137</v>
      </c>
      <c r="Y32" s="104">
        <v>38</v>
      </c>
      <c r="Z32" s="104">
        <f t="shared" si="5"/>
        <v>19112</v>
      </c>
    </row>
    <row r="33" spans="1:26" ht="22.5">
      <c r="A33" s="152">
        <v>20</v>
      </c>
      <c r="B33" s="153" t="s">
        <v>136</v>
      </c>
      <c r="C33" s="104">
        <v>5835</v>
      </c>
      <c r="D33" s="104">
        <v>2957</v>
      </c>
      <c r="E33" s="104">
        <v>3</v>
      </c>
      <c r="F33" s="104">
        <f t="shared" si="0"/>
        <v>8795</v>
      </c>
      <c r="G33" s="104">
        <v>1662</v>
      </c>
      <c r="H33" s="104">
        <v>0</v>
      </c>
      <c r="I33" s="104">
        <v>0</v>
      </c>
      <c r="J33" s="104">
        <f t="shared" si="1"/>
        <v>1662</v>
      </c>
      <c r="K33" s="104">
        <v>0</v>
      </c>
      <c r="L33" s="104">
        <v>0</v>
      </c>
      <c r="M33" s="104">
        <v>0</v>
      </c>
      <c r="N33" s="104">
        <f t="shared" si="2"/>
        <v>0</v>
      </c>
      <c r="O33" s="104">
        <v>0</v>
      </c>
      <c r="P33" s="104">
        <v>5</v>
      </c>
      <c r="Q33" s="104">
        <v>0</v>
      </c>
      <c r="R33" s="104">
        <f t="shared" si="3"/>
        <v>5</v>
      </c>
      <c r="S33" s="104">
        <v>1321</v>
      </c>
      <c r="T33" s="104">
        <v>375</v>
      </c>
      <c r="U33" s="104">
        <v>0</v>
      </c>
      <c r="V33" s="104">
        <f t="shared" si="4"/>
        <v>1696</v>
      </c>
      <c r="W33" s="104">
        <v>20</v>
      </c>
      <c r="X33" s="104">
        <v>1501</v>
      </c>
      <c r="Y33" s="104">
        <v>0</v>
      </c>
      <c r="Z33" s="104">
        <f t="shared" si="5"/>
        <v>1521</v>
      </c>
    </row>
    <row r="34" spans="1:26" ht="12.75" customHeight="1">
      <c r="A34" s="152">
        <v>21</v>
      </c>
      <c r="B34" s="153" t="s">
        <v>137</v>
      </c>
      <c r="C34" s="104">
        <v>942</v>
      </c>
      <c r="D34" s="104">
        <v>18751</v>
      </c>
      <c r="E34" s="104">
        <v>9092</v>
      </c>
      <c r="F34" s="104">
        <f t="shared" si="0"/>
        <v>28785</v>
      </c>
      <c r="G34" s="104">
        <v>609</v>
      </c>
      <c r="H34" s="104">
        <v>3263</v>
      </c>
      <c r="I34" s="161">
        <v>657</v>
      </c>
      <c r="J34" s="104">
        <f t="shared" si="1"/>
        <v>4529</v>
      </c>
      <c r="K34" s="104">
        <v>4</v>
      </c>
      <c r="L34" s="104">
        <v>35</v>
      </c>
      <c r="M34" s="104">
        <v>204</v>
      </c>
      <c r="N34" s="104">
        <f t="shared" si="2"/>
        <v>243</v>
      </c>
      <c r="O34" s="104">
        <v>366</v>
      </c>
      <c r="P34" s="104">
        <v>59</v>
      </c>
      <c r="Q34" s="104">
        <v>604</v>
      </c>
      <c r="R34" s="104">
        <f t="shared" si="3"/>
        <v>1029</v>
      </c>
      <c r="S34" s="104">
        <v>334</v>
      </c>
      <c r="T34" s="104">
        <v>193</v>
      </c>
      <c r="U34" s="104">
        <v>1054</v>
      </c>
      <c r="V34" s="104">
        <f t="shared" si="4"/>
        <v>1581</v>
      </c>
      <c r="W34" s="104">
        <v>2798</v>
      </c>
      <c r="X34" s="104">
        <v>282771</v>
      </c>
      <c r="Y34" s="104">
        <v>5754</v>
      </c>
      <c r="Z34" s="104">
        <f t="shared" si="5"/>
        <v>291323</v>
      </c>
    </row>
    <row r="35" spans="1:26" ht="12.75" customHeight="1">
      <c r="A35" s="152">
        <v>22</v>
      </c>
      <c r="B35" s="153" t="s">
        <v>138</v>
      </c>
      <c r="C35" s="104">
        <v>7611</v>
      </c>
      <c r="D35" s="104">
        <v>12900</v>
      </c>
      <c r="E35" s="104">
        <v>217</v>
      </c>
      <c r="F35" s="104">
        <f t="shared" si="0"/>
        <v>20728</v>
      </c>
      <c r="G35" s="104">
        <v>0</v>
      </c>
      <c r="H35" s="104">
        <v>0</v>
      </c>
      <c r="I35" s="104">
        <v>0</v>
      </c>
      <c r="J35" s="104">
        <f t="shared" si="1"/>
        <v>0</v>
      </c>
      <c r="K35" s="104">
        <v>0</v>
      </c>
      <c r="L35" s="104">
        <v>0</v>
      </c>
      <c r="M35" s="104">
        <v>0</v>
      </c>
      <c r="N35" s="104">
        <f t="shared" si="2"/>
        <v>0</v>
      </c>
      <c r="O35" s="104">
        <v>0</v>
      </c>
      <c r="P35" s="104">
        <v>0</v>
      </c>
      <c r="Q35" s="104">
        <v>0</v>
      </c>
      <c r="R35" s="104">
        <f t="shared" si="3"/>
        <v>0</v>
      </c>
      <c r="S35" s="104">
        <v>1803</v>
      </c>
      <c r="T35" s="104">
        <v>2332</v>
      </c>
      <c r="U35" s="104">
        <v>110</v>
      </c>
      <c r="V35" s="104">
        <f t="shared" si="4"/>
        <v>4245</v>
      </c>
      <c r="W35" s="104">
        <v>1124</v>
      </c>
      <c r="X35" s="104">
        <v>9278</v>
      </c>
      <c r="Y35" s="104">
        <v>631</v>
      </c>
      <c r="Z35" s="104">
        <f t="shared" si="5"/>
        <v>11033</v>
      </c>
    </row>
    <row r="36" spans="1:26" ht="22.5" customHeight="1">
      <c r="A36" s="152">
        <v>23</v>
      </c>
      <c r="B36" s="153" t="s">
        <v>139</v>
      </c>
      <c r="C36" s="104">
        <v>6180</v>
      </c>
      <c r="D36" s="104">
        <v>41762</v>
      </c>
      <c r="E36" s="104">
        <v>164</v>
      </c>
      <c r="F36" s="104">
        <f t="shared" si="0"/>
        <v>48106</v>
      </c>
      <c r="G36" s="104">
        <v>1648</v>
      </c>
      <c r="H36" s="104">
        <v>13501</v>
      </c>
      <c r="I36" s="104">
        <v>21</v>
      </c>
      <c r="J36" s="104">
        <f t="shared" si="1"/>
        <v>15170</v>
      </c>
      <c r="K36" s="104">
        <v>0</v>
      </c>
      <c r="L36" s="104">
        <v>0</v>
      </c>
      <c r="M36" s="104">
        <v>101</v>
      </c>
      <c r="N36" s="104">
        <f t="shared" si="2"/>
        <v>101</v>
      </c>
      <c r="O36" s="104">
        <v>0</v>
      </c>
      <c r="P36" s="104">
        <v>0</v>
      </c>
      <c r="Q36" s="104">
        <v>131</v>
      </c>
      <c r="R36" s="104">
        <f t="shared" si="3"/>
        <v>131</v>
      </c>
      <c r="S36" s="104">
        <v>316</v>
      </c>
      <c r="T36" s="104">
        <v>518</v>
      </c>
      <c r="U36" s="104">
        <v>175</v>
      </c>
      <c r="V36" s="104">
        <f t="shared" si="4"/>
        <v>1009</v>
      </c>
      <c r="W36" s="104">
        <v>1909</v>
      </c>
      <c r="X36" s="104">
        <v>28063</v>
      </c>
      <c r="Y36" s="104">
        <v>687</v>
      </c>
      <c r="Z36" s="104">
        <f t="shared" si="5"/>
        <v>30659</v>
      </c>
    </row>
    <row r="37" spans="1:26" ht="24" customHeight="1">
      <c r="A37" s="152">
        <v>24</v>
      </c>
      <c r="B37" s="153" t="s">
        <v>140</v>
      </c>
      <c r="C37" s="104">
        <v>2104</v>
      </c>
      <c r="D37" s="104">
        <v>316</v>
      </c>
      <c r="E37" s="104">
        <v>0</v>
      </c>
      <c r="F37" s="104">
        <f t="shared" si="0"/>
        <v>2420</v>
      </c>
      <c r="G37" s="104">
        <v>0</v>
      </c>
      <c r="H37" s="104">
        <v>0</v>
      </c>
      <c r="I37" s="104">
        <v>0</v>
      </c>
      <c r="J37" s="104">
        <f t="shared" si="1"/>
        <v>0</v>
      </c>
      <c r="K37" s="104">
        <v>0</v>
      </c>
      <c r="L37" s="104">
        <v>0</v>
      </c>
      <c r="M37" s="104">
        <v>0</v>
      </c>
      <c r="N37" s="104">
        <f t="shared" si="2"/>
        <v>0</v>
      </c>
      <c r="O37" s="104">
        <v>0</v>
      </c>
      <c r="P37" s="104">
        <v>0</v>
      </c>
      <c r="Q37" s="104">
        <v>0</v>
      </c>
      <c r="R37" s="104">
        <f t="shared" si="3"/>
        <v>0</v>
      </c>
      <c r="S37" s="104">
        <v>273</v>
      </c>
      <c r="T37" s="104">
        <v>810</v>
      </c>
      <c r="U37" s="104">
        <v>0</v>
      </c>
      <c r="V37" s="104">
        <f t="shared" si="4"/>
        <v>1083</v>
      </c>
      <c r="W37" s="104">
        <v>18</v>
      </c>
      <c r="X37" s="104">
        <v>917</v>
      </c>
      <c r="Y37" s="104">
        <v>0</v>
      </c>
      <c r="Z37" s="104">
        <f t="shared" si="5"/>
        <v>935</v>
      </c>
    </row>
    <row r="38" spans="1:26" ht="21" customHeight="1">
      <c r="A38" s="152">
        <v>25</v>
      </c>
      <c r="B38" s="153" t="s">
        <v>141</v>
      </c>
      <c r="C38" s="104">
        <v>10822</v>
      </c>
      <c r="D38" s="104">
        <v>6779</v>
      </c>
      <c r="E38" s="104">
        <v>1326</v>
      </c>
      <c r="F38" s="104">
        <f t="shared" si="0"/>
        <v>18927</v>
      </c>
      <c r="G38" s="104">
        <v>5188</v>
      </c>
      <c r="H38" s="104">
        <v>705</v>
      </c>
      <c r="I38" s="104">
        <v>38</v>
      </c>
      <c r="J38" s="104">
        <f t="shared" si="1"/>
        <v>5931</v>
      </c>
      <c r="K38" s="104">
        <v>0</v>
      </c>
      <c r="L38" s="104">
        <v>0</v>
      </c>
      <c r="M38" s="104">
        <v>0</v>
      </c>
      <c r="N38" s="104">
        <f t="shared" si="2"/>
        <v>0</v>
      </c>
      <c r="O38" s="104">
        <v>0</v>
      </c>
      <c r="P38" s="104">
        <v>0</v>
      </c>
      <c r="Q38" s="104">
        <v>0</v>
      </c>
      <c r="R38" s="104">
        <f t="shared" si="3"/>
        <v>0</v>
      </c>
      <c r="S38" s="104">
        <v>543</v>
      </c>
      <c r="T38" s="104">
        <v>354</v>
      </c>
      <c r="U38" s="104">
        <v>1174</v>
      </c>
      <c r="V38" s="104">
        <f t="shared" si="4"/>
        <v>2071</v>
      </c>
      <c r="W38" s="104">
        <v>1077</v>
      </c>
      <c r="X38" s="104">
        <v>795</v>
      </c>
      <c r="Y38" s="104">
        <v>259</v>
      </c>
      <c r="Z38" s="104">
        <f t="shared" si="5"/>
        <v>2131</v>
      </c>
    </row>
    <row r="39" spans="1:26" ht="21" customHeight="1">
      <c r="A39" s="152">
        <v>26</v>
      </c>
      <c r="B39" s="153" t="s">
        <v>142</v>
      </c>
      <c r="C39" s="104">
        <v>2298</v>
      </c>
      <c r="D39" s="104">
        <v>22924</v>
      </c>
      <c r="E39" s="104">
        <v>3419</v>
      </c>
      <c r="F39" s="104">
        <f t="shared" si="0"/>
        <v>28641</v>
      </c>
      <c r="G39" s="104">
        <v>1071</v>
      </c>
      <c r="H39" s="104">
        <v>375</v>
      </c>
      <c r="I39" s="162">
        <v>1376</v>
      </c>
      <c r="J39" s="104">
        <f t="shared" si="1"/>
        <v>2822</v>
      </c>
      <c r="K39" s="104">
        <v>0</v>
      </c>
      <c r="L39" s="104">
        <v>0</v>
      </c>
      <c r="M39" s="104">
        <v>60</v>
      </c>
      <c r="N39" s="104">
        <f t="shared" si="2"/>
        <v>60</v>
      </c>
      <c r="O39" s="104">
        <v>0</v>
      </c>
      <c r="P39" s="104">
        <v>0</v>
      </c>
      <c r="Q39" s="104">
        <v>233</v>
      </c>
      <c r="R39" s="104">
        <f t="shared" si="3"/>
        <v>233</v>
      </c>
      <c r="S39" s="104">
        <v>60</v>
      </c>
      <c r="T39" s="104">
        <v>105</v>
      </c>
      <c r="U39" s="104">
        <v>931</v>
      </c>
      <c r="V39" s="104">
        <f t="shared" si="4"/>
        <v>1096</v>
      </c>
      <c r="W39" s="104">
        <v>1564</v>
      </c>
      <c r="X39" s="104">
        <v>19645</v>
      </c>
      <c r="Y39" s="104">
        <v>1242</v>
      </c>
      <c r="Z39" s="104">
        <f t="shared" si="5"/>
        <v>22451</v>
      </c>
    </row>
    <row r="40" spans="1:26" ht="22.5">
      <c r="A40" s="152">
        <v>27</v>
      </c>
      <c r="B40" s="153" t="s">
        <v>143</v>
      </c>
      <c r="C40" s="104">
        <v>6616</v>
      </c>
      <c r="D40" s="104">
        <v>20985</v>
      </c>
      <c r="E40" s="104">
        <v>3340</v>
      </c>
      <c r="F40" s="104">
        <f t="shared" si="0"/>
        <v>30941</v>
      </c>
      <c r="G40" s="104">
        <v>1533</v>
      </c>
      <c r="H40" s="104">
        <v>839</v>
      </c>
      <c r="I40" s="104">
        <v>3</v>
      </c>
      <c r="J40" s="104">
        <f t="shared" si="1"/>
        <v>2375</v>
      </c>
      <c r="K40" s="104">
        <v>0</v>
      </c>
      <c r="L40" s="104">
        <v>0</v>
      </c>
      <c r="M40" s="104">
        <v>0</v>
      </c>
      <c r="N40" s="104">
        <f t="shared" si="2"/>
        <v>0</v>
      </c>
      <c r="O40" s="104">
        <v>0</v>
      </c>
      <c r="P40" s="104">
        <v>7</v>
      </c>
      <c r="Q40" s="104">
        <v>0</v>
      </c>
      <c r="R40" s="104">
        <f t="shared" si="3"/>
        <v>7</v>
      </c>
      <c r="S40" s="104">
        <v>1282</v>
      </c>
      <c r="T40" s="104">
        <v>3759</v>
      </c>
      <c r="U40" s="104">
        <v>6217</v>
      </c>
      <c r="V40" s="104">
        <f t="shared" si="4"/>
        <v>11258</v>
      </c>
      <c r="W40" s="104">
        <v>2922</v>
      </c>
      <c r="X40" s="104">
        <v>18232</v>
      </c>
      <c r="Y40" s="104">
        <v>1126</v>
      </c>
      <c r="Z40" s="104">
        <f t="shared" si="5"/>
        <v>22280</v>
      </c>
    </row>
    <row r="41" spans="1:26" ht="12">
      <c r="A41" s="152"/>
      <c r="B41" s="154" t="s">
        <v>144</v>
      </c>
      <c r="C41" s="104">
        <v>1800</v>
      </c>
      <c r="D41" s="104">
        <v>2730</v>
      </c>
      <c r="E41" s="104">
        <v>1224</v>
      </c>
      <c r="F41" s="104">
        <f t="shared" si="0"/>
        <v>5754</v>
      </c>
      <c r="G41" s="104">
        <v>0</v>
      </c>
      <c r="H41" s="104">
        <v>0</v>
      </c>
      <c r="I41" s="104">
        <v>0</v>
      </c>
      <c r="J41" s="104">
        <f t="shared" si="1"/>
        <v>0</v>
      </c>
      <c r="K41" s="104">
        <v>0</v>
      </c>
      <c r="L41" s="104">
        <v>0</v>
      </c>
      <c r="M41" s="104">
        <v>0</v>
      </c>
      <c r="N41" s="104">
        <f t="shared" si="2"/>
        <v>0</v>
      </c>
      <c r="O41" s="104">
        <v>0</v>
      </c>
      <c r="P41" s="104">
        <v>0</v>
      </c>
      <c r="Q41" s="104">
        <v>0</v>
      </c>
      <c r="R41" s="104">
        <f t="shared" si="3"/>
        <v>0</v>
      </c>
      <c r="S41" s="104">
        <v>771</v>
      </c>
      <c r="T41" s="104">
        <v>529</v>
      </c>
      <c r="U41" s="104">
        <v>86</v>
      </c>
      <c r="V41" s="104">
        <f t="shared" si="4"/>
        <v>1386</v>
      </c>
      <c r="W41" s="104">
        <v>234</v>
      </c>
      <c r="X41" s="104">
        <v>2508</v>
      </c>
      <c r="Y41" s="104">
        <v>6</v>
      </c>
      <c r="Z41" s="104">
        <f t="shared" si="5"/>
        <v>2748</v>
      </c>
    </row>
    <row r="42" spans="1:26" ht="12">
      <c r="A42" s="152"/>
      <c r="B42" s="154" t="s">
        <v>145</v>
      </c>
      <c r="C42" s="104">
        <v>128</v>
      </c>
      <c r="D42" s="104">
        <v>3394</v>
      </c>
      <c r="E42" s="104">
        <v>405</v>
      </c>
      <c r="F42" s="104">
        <f t="shared" si="0"/>
        <v>3927</v>
      </c>
      <c r="G42" s="104">
        <v>0</v>
      </c>
      <c r="H42" s="104">
        <v>1</v>
      </c>
      <c r="I42" s="104">
        <v>0</v>
      </c>
      <c r="J42" s="104">
        <f t="shared" si="1"/>
        <v>1</v>
      </c>
      <c r="K42" s="104">
        <v>0</v>
      </c>
      <c r="L42" s="104">
        <v>0</v>
      </c>
      <c r="M42" s="104">
        <v>0</v>
      </c>
      <c r="N42" s="104">
        <f t="shared" si="2"/>
        <v>0</v>
      </c>
      <c r="O42" s="104">
        <v>0</v>
      </c>
      <c r="P42" s="104">
        <v>0</v>
      </c>
      <c r="Q42" s="104">
        <v>0</v>
      </c>
      <c r="R42" s="104">
        <f t="shared" si="3"/>
        <v>0</v>
      </c>
      <c r="S42" s="104">
        <v>20</v>
      </c>
      <c r="T42" s="104">
        <v>352</v>
      </c>
      <c r="U42" s="104">
        <v>117</v>
      </c>
      <c r="V42" s="104">
        <f t="shared" si="4"/>
        <v>489</v>
      </c>
      <c r="W42" s="104">
        <v>86</v>
      </c>
      <c r="X42" s="104">
        <v>1865</v>
      </c>
      <c r="Y42" s="104">
        <v>352</v>
      </c>
      <c r="Z42" s="104">
        <f t="shared" si="5"/>
        <v>2303</v>
      </c>
    </row>
    <row r="43" spans="1:26" ht="12">
      <c r="A43" s="152"/>
      <c r="B43" s="154" t="s">
        <v>146</v>
      </c>
      <c r="C43" s="104">
        <v>260</v>
      </c>
      <c r="D43" s="104">
        <v>1835</v>
      </c>
      <c r="E43" s="104">
        <v>480</v>
      </c>
      <c r="F43" s="104">
        <f t="shared" si="0"/>
        <v>2575</v>
      </c>
      <c r="G43" s="104">
        <v>0</v>
      </c>
      <c r="H43" s="104">
        <v>518</v>
      </c>
      <c r="I43" s="104">
        <v>0</v>
      </c>
      <c r="J43" s="104">
        <f t="shared" si="1"/>
        <v>518</v>
      </c>
      <c r="K43" s="104">
        <v>0</v>
      </c>
      <c r="L43" s="104">
        <v>0</v>
      </c>
      <c r="M43" s="104">
        <v>0</v>
      </c>
      <c r="N43" s="104">
        <f t="shared" si="2"/>
        <v>0</v>
      </c>
      <c r="O43" s="104">
        <v>0</v>
      </c>
      <c r="P43" s="104">
        <v>0</v>
      </c>
      <c r="Q43" s="104">
        <v>0</v>
      </c>
      <c r="R43" s="104">
        <f t="shared" si="3"/>
        <v>0</v>
      </c>
      <c r="S43" s="104">
        <v>11</v>
      </c>
      <c r="T43" s="104">
        <v>2433</v>
      </c>
      <c r="U43" s="104">
        <v>5603</v>
      </c>
      <c r="V43" s="104">
        <f t="shared" si="4"/>
        <v>8047</v>
      </c>
      <c r="W43" s="104">
        <v>19</v>
      </c>
      <c r="X43" s="104">
        <v>460</v>
      </c>
      <c r="Y43" s="104">
        <v>37</v>
      </c>
      <c r="Z43" s="104">
        <f t="shared" si="5"/>
        <v>516</v>
      </c>
    </row>
    <row r="44" spans="1:26" ht="22.5">
      <c r="A44" s="152">
        <v>28</v>
      </c>
      <c r="B44" s="153" t="s">
        <v>147</v>
      </c>
      <c r="C44" s="104">
        <v>17199</v>
      </c>
      <c r="D44" s="104">
        <v>22882</v>
      </c>
      <c r="E44" s="104">
        <v>81</v>
      </c>
      <c r="F44" s="104">
        <f t="shared" si="0"/>
        <v>40162</v>
      </c>
      <c r="G44" s="104">
        <v>19</v>
      </c>
      <c r="H44" s="104">
        <v>320</v>
      </c>
      <c r="I44" s="104">
        <v>1</v>
      </c>
      <c r="J44" s="104">
        <f t="shared" si="1"/>
        <v>340</v>
      </c>
      <c r="K44" s="104">
        <v>0</v>
      </c>
      <c r="L44" s="104">
        <v>0</v>
      </c>
      <c r="M44" s="104">
        <v>0</v>
      </c>
      <c r="N44" s="104">
        <f t="shared" si="2"/>
        <v>0</v>
      </c>
      <c r="O44" s="104">
        <v>8</v>
      </c>
      <c r="P44" s="104">
        <v>3</v>
      </c>
      <c r="Q44" s="104">
        <v>0</v>
      </c>
      <c r="R44" s="104">
        <f t="shared" si="3"/>
        <v>11</v>
      </c>
      <c r="S44" s="104">
        <v>3360</v>
      </c>
      <c r="T44" s="104">
        <v>16538</v>
      </c>
      <c r="U44" s="104">
        <v>15020</v>
      </c>
      <c r="V44" s="104">
        <f t="shared" si="4"/>
        <v>34918</v>
      </c>
      <c r="W44" s="104">
        <v>8560</v>
      </c>
      <c r="X44" s="104">
        <v>8145</v>
      </c>
      <c r="Y44" s="104">
        <v>21</v>
      </c>
      <c r="Z44" s="104">
        <f t="shared" si="5"/>
        <v>16726</v>
      </c>
    </row>
    <row r="45" spans="1:26" ht="12">
      <c r="A45" s="152"/>
      <c r="B45" s="154" t="s">
        <v>148</v>
      </c>
      <c r="C45" s="104">
        <v>4646</v>
      </c>
      <c r="D45" s="104">
        <v>2328</v>
      </c>
      <c r="E45" s="104">
        <v>14</v>
      </c>
      <c r="F45" s="104">
        <f t="shared" si="0"/>
        <v>6988</v>
      </c>
      <c r="G45" s="104">
        <v>0</v>
      </c>
      <c r="H45" s="104">
        <v>0</v>
      </c>
      <c r="I45" s="104">
        <v>0</v>
      </c>
      <c r="J45" s="104">
        <f t="shared" si="1"/>
        <v>0</v>
      </c>
      <c r="K45" s="104">
        <v>0</v>
      </c>
      <c r="L45" s="104">
        <v>0</v>
      </c>
      <c r="M45" s="104">
        <v>0</v>
      </c>
      <c r="N45" s="104">
        <f t="shared" si="2"/>
        <v>0</v>
      </c>
      <c r="O45" s="104">
        <v>0</v>
      </c>
      <c r="P45" s="104">
        <v>0</v>
      </c>
      <c r="Q45" s="104">
        <v>0</v>
      </c>
      <c r="R45" s="104">
        <f t="shared" si="3"/>
        <v>0</v>
      </c>
      <c r="S45" s="104">
        <v>869</v>
      </c>
      <c r="T45" s="104">
        <v>2190</v>
      </c>
      <c r="U45" s="104">
        <v>2173</v>
      </c>
      <c r="V45" s="104">
        <f t="shared" si="4"/>
        <v>5232</v>
      </c>
      <c r="W45" s="104">
        <v>471</v>
      </c>
      <c r="X45" s="104">
        <v>601</v>
      </c>
      <c r="Y45" s="104">
        <v>15</v>
      </c>
      <c r="Z45" s="104">
        <f t="shared" si="5"/>
        <v>1087</v>
      </c>
    </row>
    <row r="46" spans="1:26" ht="12">
      <c r="A46" s="152"/>
      <c r="B46" s="154" t="s">
        <v>149</v>
      </c>
      <c r="C46" s="104">
        <v>3488</v>
      </c>
      <c r="D46" s="104">
        <v>6287</v>
      </c>
      <c r="E46" s="104">
        <v>0</v>
      </c>
      <c r="F46" s="104">
        <f t="shared" si="0"/>
        <v>9775</v>
      </c>
      <c r="G46" s="104">
        <v>0</v>
      </c>
      <c r="H46" s="104">
        <v>299</v>
      </c>
      <c r="I46" s="104">
        <v>0</v>
      </c>
      <c r="J46" s="104">
        <f t="shared" si="1"/>
        <v>299</v>
      </c>
      <c r="K46" s="104">
        <v>0</v>
      </c>
      <c r="L46" s="104">
        <v>0</v>
      </c>
      <c r="M46" s="104">
        <v>0</v>
      </c>
      <c r="N46" s="104">
        <f t="shared" si="2"/>
        <v>0</v>
      </c>
      <c r="O46" s="104">
        <v>0</v>
      </c>
      <c r="P46" s="104">
        <v>0</v>
      </c>
      <c r="Q46" s="104">
        <v>0</v>
      </c>
      <c r="R46" s="104">
        <f t="shared" si="3"/>
        <v>0</v>
      </c>
      <c r="S46" s="104">
        <v>394</v>
      </c>
      <c r="T46" s="104">
        <v>2325</v>
      </c>
      <c r="U46" s="104">
        <v>0</v>
      </c>
      <c r="V46" s="104">
        <f t="shared" si="4"/>
        <v>2719</v>
      </c>
      <c r="W46" s="104">
        <v>4555</v>
      </c>
      <c r="X46" s="104">
        <v>3440</v>
      </c>
      <c r="Y46" s="104">
        <v>0</v>
      </c>
      <c r="Z46" s="104">
        <f t="shared" si="5"/>
        <v>7995</v>
      </c>
    </row>
    <row r="47" spans="1:26" ht="12">
      <c r="A47" s="152"/>
      <c r="B47" s="154" t="s">
        <v>150</v>
      </c>
      <c r="C47" s="104">
        <v>4326</v>
      </c>
      <c r="D47" s="104">
        <v>2124</v>
      </c>
      <c r="E47" s="104">
        <v>0</v>
      </c>
      <c r="F47" s="104">
        <f t="shared" si="0"/>
        <v>6450</v>
      </c>
      <c r="G47" s="104">
        <v>6</v>
      </c>
      <c r="H47" s="104">
        <v>4</v>
      </c>
      <c r="I47" s="104">
        <v>0</v>
      </c>
      <c r="J47" s="104">
        <f t="shared" si="1"/>
        <v>10</v>
      </c>
      <c r="K47" s="104">
        <v>0</v>
      </c>
      <c r="L47" s="104">
        <v>0</v>
      </c>
      <c r="M47" s="104">
        <v>0</v>
      </c>
      <c r="N47" s="104">
        <f t="shared" si="2"/>
        <v>0</v>
      </c>
      <c r="O47" s="104">
        <v>8</v>
      </c>
      <c r="P47" s="104">
        <v>3</v>
      </c>
      <c r="Q47" s="104">
        <v>0</v>
      </c>
      <c r="R47" s="104">
        <f t="shared" si="3"/>
        <v>11</v>
      </c>
      <c r="S47" s="104">
        <v>1979</v>
      </c>
      <c r="T47" s="104">
        <v>3450</v>
      </c>
      <c r="U47" s="104">
        <v>0</v>
      </c>
      <c r="V47" s="104">
        <f t="shared" si="4"/>
        <v>5429</v>
      </c>
      <c r="W47" s="104">
        <v>1200</v>
      </c>
      <c r="X47" s="104">
        <v>91</v>
      </c>
      <c r="Y47" s="104">
        <v>0</v>
      </c>
      <c r="Z47" s="104">
        <f t="shared" si="5"/>
        <v>1291</v>
      </c>
    </row>
    <row r="48" spans="1:26" ht="12">
      <c r="A48" s="152"/>
      <c r="B48" s="154" t="s">
        <v>151</v>
      </c>
      <c r="C48" s="104">
        <v>2000</v>
      </c>
      <c r="D48" s="104">
        <v>4108</v>
      </c>
      <c r="E48" s="104">
        <v>22</v>
      </c>
      <c r="F48" s="104">
        <f t="shared" si="0"/>
        <v>6130</v>
      </c>
      <c r="G48" s="104">
        <v>13</v>
      </c>
      <c r="H48" s="104">
        <v>17</v>
      </c>
      <c r="I48" s="104">
        <v>1</v>
      </c>
      <c r="J48" s="104">
        <f t="shared" si="1"/>
        <v>31</v>
      </c>
      <c r="K48" s="104">
        <v>0</v>
      </c>
      <c r="L48" s="104">
        <v>0</v>
      </c>
      <c r="M48" s="104">
        <v>0</v>
      </c>
      <c r="N48" s="104">
        <f t="shared" si="2"/>
        <v>0</v>
      </c>
      <c r="O48" s="104">
        <v>0</v>
      </c>
      <c r="P48" s="104">
        <v>0</v>
      </c>
      <c r="Q48" s="104">
        <v>0</v>
      </c>
      <c r="R48" s="104">
        <f t="shared" si="3"/>
        <v>0</v>
      </c>
      <c r="S48" s="104">
        <v>49</v>
      </c>
      <c r="T48" s="104">
        <v>3180</v>
      </c>
      <c r="U48" s="104">
        <v>7763</v>
      </c>
      <c r="V48" s="104">
        <f t="shared" si="4"/>
        <v>10992</v>
      </c>
      <c r="W48" s="104">
        <v>1187</v>
      </c>
      <c r="X48" s="104">
        <v>3184</v>
      </c>
      <c r="Y48" s="104">
        <v>0</v>
      </c>
      <c r="Z48" s="104">
        <f t="shared" si="5"/>
        <v>4371</v>
      </c>
    </row>
    <row r="49" spans="1:28" ht="22.5">
      <c r="A49" s="152">
        <v>29</v>
      </c>
      <c r="B49" s="153" t="s">
        <v>152</v>
      </c>
      <c r="C49" s="104">
        <v>14992</v>
      </c>
      <c r="D49" s="104">
        <v>23500</v>
      </c>
      <c r="E49" s="104">
        <v>1109</v>
      </c>
      <c r="F49" s="104">
        <f t="shared" si="0"/>
        <v>39601</v>
      </c>
      <c r="G49" s="104">
        <v>2071</v>
      </c>
      <c r="H49" s="104">
        <v>442</v>
      </c>
      <c r="I49" s="104">
        <v>9</v>
      </c>
      <c r="J49" s="104">
        <f t="shared" si="1"/>
        <v>2522</v>
      </c>
      <c r="K49" s="104">
        <v>0</v>
      </c>
      <c r="L49" s="104">
        <v>0</v>
      </c>
      <c r="M49" s="104">
        <v>0</v>
      </c>
      <c r="N49" s="104">
        <f t="shared" si="2"/>
        <v>0</v>
      </c>
      <c r="O49" s="104">
        <v>20</v>
      </c>
      <c r="P49" s="104">
        <v>11</v>
      </c>
      <c r="Q49" s="104">
        <v>30</v>
      </c>
      <c r="R49" s="104">
        <f t="shared" si="3"/>
        <v>61</v>
      </c>
      <c r="S49" s="104">
        <v>1104</v>
      </c>
      <c r="T49" s="104">
        <v>2959</v>
      </c>
      <c r="U49" s="104">
        <v>9198</v>
      </c>
      <c r="V49" s="104">
        <f t="shared" si="4"/>
        <v>13261</v>
      </c>
      <c r="W49" s="104">
        <v>2230</v>
      </c>
      <c r="X49" s="104">
        <v>9446</v>
      </c>
      <c r="Y49" s="104">
        <v>174</v>
      </c>
      <c r="Z49" s="104">
        <f t="shared" si="5"/>
        <v>11850</v>
      </c>
      <c r="AB49" s="163"/>
    </row>
    <row r="50" spans="1:26" ht="12">
      <c r="A50" s="152"/>
      <c r="B50" s="154" t="s">
        <v>153</v>
      </c>
      <c r="C50" s="104">
        <v>7592</v>
      </c>
      <c r="D50" s="104">
        <v>2340</v>
      </c>
      <c r="E50" s="104">
        <v>347</v>
      </c>
      <c r="F50" s="104">
        <f t="shared" si="0"/>
        <v>10279</v>
      </c>
      <c r="G50" s="104">
        <v>1263</v>
      </c>
      <c r="H50" s="104">
        <v>0</v>
      </c>
      <c r="I50" s="104">
        <v>0</v>
      </c>
      <c r="J50" s="104">
        <f t="shared" si="1"/>
        <v>1263</v>
      </c>
      <c r="K50" s="104">
        <v>0</v>
      </c>
      <c r="L50" s="104">
        <v>0</v>
      </c>
      <c r="M50" s="104">
        <v>0</v>
      </c>
      <c r="N50" s="104">
        <f t="shared" si="2"/>
        <v>0</v>
      </c>
      <c r="O50" s="104">
        <v>0</v>
      </c>
      <c r="P50" s="104">
        <v>0</v>
      </c>
      <c r="Q50" s="104">
        <v>0</v>
      </c>
      <c r="R50" s="104">
        <f t="shared" si="3"/>
        <v>0</v>
      </c>
      <c r="S50" s="104">
        <v>374</v>
      </c>
      <c r="T50" s="104">
        <v>334</v>
      </c>
      <c r="U50" s="104">
        <v>184</v>
      </c>
      <c r="V50" s="104">
        <f t="shared" si="4"/>
        <v>892</v>
      </c>
      <c r="W50" s="104">
        <v>512</v>
      </c>
      <c r="X50" s="104">
        <v>148</v>
      </c>
      <c r="Y50" s="104">
        <v>0</v>
      </c>
      <c r="Z50" s="104">
        <f t="shared" si="5"/>
        <v>660</v>
      </c>
    </row>
    <row r="51" spans="1:26" ht="12">
      <c r="A51" s="152"/>
      <c r="B51" s="154" t="s">
        <v>154</v>
      </c>
      <c r="C51" s="104">
        <v>4380</v>
      </c>
      <c r="D51" s="104">
        <v>1842</v>
      </c>
      <c r="E51" s="104">
        <v>229</v>
      </c>
      <c r="F51" s="104">
        <f t="shared" si="0"/>
        <v>6451</v>
      </c>
      <c r="G51" s="104">
        <v>666</v>
      </c>
      <c r="H51" s="104">
        <v>16</v>
      </c>
      <c r="I51" s="104">
        <v>2</v>
      </c>
      <c r="J51" s="104">
        <f t="shared" si="1"/>
        <v>684</v>
      </c>
      <c r="K51" s="104">
        <v>0</v>
      </c>
      <c r="L51" s="104">
        <v>0</v>
      </c>
      <c r="M51" s="104">
        <v>0</v>
      </c>
      <c r="N51" s="104">
        <f t="shared" si="2"/>
        <v>0</v>
      </c>
      <c r="O51" s="104">
        <v>20</v>
      </c>
      <c r="P51" s="104">
        <v>11</v>
      </c>
      <c r="Q51" s="104">
        <v>30</v>
      </c>
      <c r="R51" s="104">
        <f t="shared" si="3"/>
        <v>61</v>
      </c>
      <c r="S51" s="104">
        <v>589</v>
      </c>
      <c r="T51" s="104">
        <v>241</v>
      </c>
      <c r="U51" s="104">
        <v>3777</v>
      </c>
      <c r="V51" s="104">
        <f t="shared" si="4"/>
        <v>4607</v>
      </c>
      <c r="W51" s="104">
        <v>296</v>
      </c>
      <c r="X51" s="104">
        <v>1292</v>
      </c>
      <c r="Y51" s="104">
        <v>7</v>
      </c>
      <c r="Z51" s="104">
        <f t="shared" si="5"/>
        <v>1595</v>
      </c>
    </row>
    <row r="52" spans="1:26" ht="21" customHeight="1">
      <c r="A52" s="152">
        <v>30</v>
      </c>
      <c r="B52" s="153" t="s">
        <v>155</v>
      </c>
      <c r="C52" s="104">
        <v>170</v>
      </c>
      <c r="D52" s="104">
        <v>4167</v>
      </c>
      <c r="E52" s="104">
        <v>558</v>
      </c>
      <c r="F52" s="104">
        <f t="shared" si="0"/>
        <v>4895</v>
      </c>
      <c r="G52" s="104">
        <v>147</v>
      </c>
      <c r="H52" s="104">
        <v>44</v>
      </c>
      <c r="I52" s="104">
        <v>70</v>
      </c>
      <c r="J52" s="104">
        <f t="shared" si="1"/>
        <v>261</v>
      </c>
      <c r="K52" s="104">
        <v>0</v>
      </c>
      <c r="L52" s="104">
        <v>0</v>
      </c>
      <c r="M52" s="104">
        <v>0</v>
      </c>
      <c r="N52" s="104">
        <f t="shared" si="2"/>
        <v>0</v>
      </c>
      <c r="O52" s="104">
        <v>0</v>
      </c>
      <c r="P52" s="104">
        <v>0</v>
      </c>
      <c r="Q52" s="104">
        <v>0</v>
      </c>
      <c r="R52" s="104">
        <f t="shared" si="3"/>
        <v>0</v>
      </c>
      <c r="S52" s="104">
        <v>146</v>
      </c>
      <c r="T52" s="104">
        <v>1117</v>
      </c>
      <c r="U52" s="104">
        <v>412</v>
      </c>
      <c r="V52" s="104">
        <f t="shared" si="4"/>
        <v>1675</v>
      </c>
      <c r="W52" s="104">
        <v>158</v>
      </c>
      <c r="X52" s="104">
        <v>912</v>
      </c>
      <c r="Y52" s="104">
        <v>138</v>
      </c>
      <c r="Z52" s="104">
        <f t="shared" si="5"/>
        <v>1208</v>
      </c>
    </row>
    <row r="53" spans="1:26" ht="21" customHeight="1">
      <c r="A53" s="152">
        <v>31</v>
      </c>
      <c r="B53" s="153" t="s">
        <v>156</v>
      </c>
      <c r="C53" s="104">
        <v>6423</v>
      </c>
      <c r="D53" s="104">
        <v>5150</v>
      </c>
      <c r="E53" s="104">
        <v>335</v>
      </c>
      <c r="F53" s="104">
        <f t="shared" si="0"/>
        <v>11908</v>
      </c>
      <c r="G53" s="104">
        <v>85</v>
      </c>
      <c r="H53" s="104">
        <v>12</v>
      </c>
      <c r="I53" s="104">
        <v>1</v>
      </c>
      <c r="J53" s="104">
        <f t="shared" si="1"/>
        <v>98</v>
      </c>
      <c r="K53" s="104">
        <v>0</v>
      </c>
      <c r="L53" s="104">
        <v>0</v>
      </c>
      <c r="M53" s="104">
        <v>1</v>
      </c>
      <c r="N53" s="104">
        <f t="shared" si="2"/>
        <v>1</v>
      </c>
      <c r="O53" s="104">
        <v>0</v>
      </c>
      <c r="P53" s="104">
        <v>0</v>
      </c>
      <c r="Q53" s="104">
        <v>10</v>
      </c>
      <c r="R53" s="104">
        <f t="shared" si="3"/>
        <v>10</v>
      </c>
      <c r="S53" s="104">
        <v>604</v>
      </c>
      <c r="T53" s="104">
        <v>234</v>
      </c>
      <c r="U53" s="104">
        <v>764</v>
      </c>
      <c r="V53" s="104">
        <f t="shared" si="4"/>
        <v>1602</v>
      </c>
      <c r="W53" s="104">
        <v>2264</v>
      </c>
      <c r="X53" s="104">
        <v>3756</v>
      </c>
      <c r="Y53" s="104">
        <v>17</v>
      </c>
      <c r="Z53" s="104">
        <f t="shared" si="5"/>
        <v>6037</v>
      </c>
    </row>
    <row r="54" spans="1:27" ht="11.25" customHeight="1">
      <c r="A54" s="221" t="s">
        <v>46</v>
      </c>
      <c r="B54" s="221"/>
      <c r="C54" s="164">
        <f>SUM(C6:C8,C10,C12,C14,C16:C24,C27,C29:C31,C33:C40,C44,C49,C52,C53)</f>
        <v>355564</v>
      </c>
      <c r="D54" s="164">
        <f aca="true" t="shared" si="6" ref="D54:Z54">SUM(D6:D8,D10,D12,D14,D16:D24,D27,D29:D31,D33:D40,D44,D49,D52,D53)</f>
        <v>498965</v>
      </c>
      <c r="E54" s="164">
        <f t="shared" si="6"/>
        <v>68622</v>
      </c>
      <c r="F54" s="164">
        <f t="shared" si="6"/>
        <v>923151</v>
      </c>
      <c r="G54" s="164">
        <f t="shared" si="6"/>
        <v>47478</v>
      </c>
      <c r="H54" s="164">
        <f t="shared" si="6"/>
        <v>32439</v>
      </c>
      <c r="I54" s="164">
        <f t="shared" si="6"/>
        <v>15540</v>
      </c>
      <c r="J54" s="164">
        <f t="shared" si="6"/>
        <v>95457</v>
      </c>
      <c r="K54" s="164">
        <f t="shared" si="6"/>
        <v>2225</v>
      </c>
      <c r="L54" s="164">
        <f t="shared" si="6"/>
        <v>744</v>
      </c>
      <c r="M54" s="164">
        <f t="shared" si="6"/>
        <v>782</v>
      </c>
      <c r="N54" s="164">
        <f t="shared" si="6"/>
        <v>3751</v>
      </c>
      <c r="O54" s="164">
        <f t="shared" si="6"/>
        <v>13249</v>
      </c>
      <c r="P54" s="164">
        <f t="shared" si="6"/>
        <v>1628</v>
      </c>
      <c r="Q54" s="164">
        <f t="shared" si="6"/>
        <v>2879</v>
      </c>
      <c r="R54" s="164">
        <f t="shared" si="6"/>
        <v>17756</v>
      </c>
      <c r="S54" s="164">
        <v>39750</v>
      </c>
      <c r="T54" s="164">
        <f t="shared" si="6"/>
        <v>57518</v>
      </c>
      <c r="U54" s="164">
        <f t="shared" si="6"/>
        <v>134166</v>
      </c>
      <c r="V54" s="164">
        <v>231434</v>
      </c>
      <c r="W54" s="164">
        <f t="shared" si="6"/>
        <v>77448</v>
      </c>
      <c r="X54" s="164">
        <f t="shared" si="6"/>
        <v>601965</v>
      </c>
      <c r="Y54" s="164">
        <f t="shared" si="6"/>
        <v>32061</v>
      </c>
      <c r="Z54" s="164">
        <f t="shared" si="6"/>
        <v>711474</v>
      </c>
      <c r="AA54" s="163"/>
    </row>
    <row r="55" spans="1:27" ht="11.25" customHeight="1">
      <c r="A55" s="165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3"/>
    </row>
    <row r="56" spans="1:26" ht="12">
      <c r="A56" s="219" t="s">
        <v>174</v>
      </c>
      <c r="B56" s="219"/>
      <c r="C56" s="167">
        <v>370296</v>
      </c>
      <c r="D56" s="168">
        <v>455102</v>
      </c>
      <c r="E56" s="168">
        <v>58456</v>
      </c>
      <c r="F56" s="169">
        <v>883854</v>
      </c>
      <c r="G56" s="169">
        <v>67087</v>
      </c>
      <c r="H56" s="169">
        <v>33629</v>
      </c>
      <c r="I56" s="169">
        <v>5791</v>
      </c>
      <c r="J56" s="169">
        <v>106507</v>
      </c>
      <c r="K56" s="169">
        <v>775</v>
      </c>
      <c r="L56" s="169">
        <v>258</v>
      </c>
      <c r="M56" s="169">
        <v>499</v>
      </c>
      <c r="N56" s="169">
        <v>1532</v>
      </c>
      <c r="O56" s="169">
        <v>8435</v>
      </c>
      <c r="P56" s="169">
        <v>964</v>
      </c>
      <c r="Q56" s="169">
        <v>1775</v>
      </c>
      <c r="R56" s="169">
        <v>11174</v>
      </c>
      <c r="S56" s="169">
        <v>69412</v>
      </c>
      <c r="T56" s="169">
        <v>62662</v>
      </c>
      <c r="U56" s="169">
        <v>148956</v>
      </c>
      <c r="V56" s="169">
        <v>281030</v>
      </c>
      <c r="W56" s="169">
        <v>76400</v>
      </c>
      <c r="X56" s="169">
        <v>304885</v>
      </c>
      <c r="Y56" s="169">
        <v>31981</v>
      </c>
      <c r="Z56" s="169">
        <v>413266</v>
      </c>
    </row>
    <row r="57" spans="1:26" ht="12.75">
      <c r="A57" s="220" t="s">
        <v>173</v>
      </c>
      <c r="B57" s="220"/>
      <c r="C57" s="170">
        <f>C54-C56</f>
        <v>-14732</v>
      </c>
      <c r="D57" s="170">
        <f aca="true" t="shared" si="7" ref="D57:Z57">D54-D56</f>
        <v>43863</v>
      </c>
      <c r="E57" s="170">
        <f t="shared" si="7"/>
        <v>10166</v>
      </c>
      <c r="F57" s="170">
        <f t="shared" si="7"/>
        <v>39297</v>
      </c>
      <c r="G57" s="170">
        <f t="shared" si="7"/>
        <v>-19609</v>
      </c>
      <c r="H57" s="170">
        <f t="shared" si="7"/>
        <v>-1190</v>
      </c>
      <c r="I57" s="170">
        <f t="shared" si="7"/>
        <v>9749</v>
      </c>
      <c r="J57" s="170">
        <f t="shared" si="7"/>
        <v>-11050</v>
      </c>
      <c r="K57" s="170">
        <f t="shared" si="7"/>
        <v>1450</v>
      </c>
      <c r="L57" s="170">
        <f t="shared" si="7"/>
        <v>486</v>
      </c>
      <c r="M57" s="170">
        <f t="shared" si="7"/>
        <v>283</v>
      </c>
      <c r="N57" s="170">
        <f t="shared" si="7"/>
        <v>2219</v>
      </c>
      <c r="O57" s="170">
        <f t="shared" si="7"/>
        <v>4814</v>
      </c>
      <c r="P57" s="170">
        <f t="shared" si="7"/>
        <v>664</v>
      </c>
      <c r="Q57" s="170">
        <f t="shared" si="7"/>
        <v>1104</v>
      </c>
      <c r="R57" s="170">
        <f t="shared" si="7"/>
        <v>6582</v>
      </c>
      <c r="S57" s="170">
        <f t="shared" si="7"/>
        <v>-29662</v>
      </c>
      <c r="T57" s="170">
        <f t="shared" si="7"/>
        <v>-5144</v>
      </c>
      <c r="U57" s="170">
        <f t="shared" si="7"/>
        <v>-14790</v>
      </c>
      <c r="V57" s="170">
        <f t="shared" si="7"/>
        <v>-49596</v>
      </c>
      <c r="W57" s="170">
        <f t="shared" si="7"/>
        <v>1048</v>
      </c>
      <c r="X57" s="170">
        <f t="shared" si="7"/>
        <v>297080</v>
      </c>
      <c r="Y57" s="170">
        <f t="shared" si="7"/>
        <v>80</v>
      </c>
      <c r="Z57" s="170">
        <f t="shared" si="7"/>
        <v>298208</v>
      </c>
    </row>
  </sheetData>
  <sheetProtection/>
  <mergeCells count="14">
    <mergeCell ref="A1:D1"/>
    <mergeCell ref="A54:B54"/>
    <mergeCell ref="A2:Z2"/>
    <mergeCell ref="A3:A5"/>
    <mergeCell ref="B3:B5"/>
    <mergeCell ref="C3:Z3"/>
    <mergeCell ref="C4:F4"/>
    <mergeCell ref="G4:J4"/>
    <mergeCell ref="K4:N4"/>
    <mergeCell ref="O4:R4"/>
    <mergeCell ref="S4:V4"/>
    <mergeCell ref="W4:Z4"/>
    <mergeCell ref="A56:B56"/>
    <mergeCell ref="A57:B57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zoomScale="85" zoomScaleNormal="85" zoomScalePageLayoutView="0" workbookViewId="0" topLeftCell="A1">
      <selection activeCell="A1" sqref="A1:D1"/>
    </sheetView>
  </sheetViews>
  <sheetFormatPr defaultColWidth="8.8515625" defaultRowHeight="15"/>
  <cols>
    <col min="1" max="1" width="3.8515625" style="35" customWidth="1"/>
    <col min="2" max="2" width="19.00390625" style="172" customWidth="1"/>
    <col min="3" max="3" width="7.421875" style="147" bestFit="1" customWidth="1"/>
    <col min="4" max="4" width="7.28125" style="147" customWidth="1"/>
    <col min="5" max="5" width="6.7109375" style="147" customWidth="1"/>
    <col min="6" max="6" width="7.57421875" style="147" customWidth="1"/>
    <col min="7" max="7" width="6.7109375" style="147" customWidth="1"/>
    <col min="8" max="8" width="5.57421875" style="147" customWidth="1"/>
    <col min="9" max="9" width="6.28125" style="147" customWidth="1"/>
    <col min="10" max="10" width="6.421875" style="147" customWidth="1"/>
    <col min="11" max="11" width="5.8515625" style="147" customWidth="1"/>
    <col min="12" max="12" width="6.140625" style="147" customWidth="1"/>
    <col min="13" max="13" width="5.7109375" style="147" customWidth="1"/>
    <col min="14" max="14" width="6.140625" style="147" customWidth="1"/>
    <col min="15" max="15" width="6.57421875" style="147" customWidth="1"/>
    <col min="16" max="16" width="6.140625" style="147" customWidth="1"/>
    <col min="17" max="17" width="6.28125" style="147" customWidth="1"/>
    <col min="18" max="18" width="6.57421875" style="147" customWidth="1"/>
    <col min="19" max="20" width="7.28125" style="147" customWidth="1"/>
    <col min="21" max="21" width="6.8515625" style="147" customWidth="1"/>
    <col min="22" max="22" width="7.421875" style="147" bestFit="1" customWidth="1"/>
    <col min="23" max="23" width="7.421875" style="147" customWidth="1"/>
    <col min="24" max="24" width="7.421875" style="147" bestFit="1" customWidth="1"/>
    <col min="25" max="25" width="7.00390625" style="147" customWidth="1"/>
    <col min="26" max="26" width="7.28125" style="147" bestFit="1" customWidth="1"/>
    <col min="27" max="16384" width="8.8515625" style="35" customWidth="1"/>
  </cols>
  <sheetData>
    <row r="1" spans="1:4" ht="15">
      <c r="A1" s="225" t="s">
        <v>99</v>
      </c>
      <c r="B1" s="225"/>
      <c r="C1" s="225"/>
      <c r="D1" s="225"/>
    </row>
    <row r="2" spans="1:26" ht="18.75">
      <c r="A2" s="230" t="s">
        <v>171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6" ht="15.75">
      <c r="A3" s="216" t="s">
        <v>12</v>
      </c>
      <c r="B3" s="216" t="s">
        <v>13</v>
      </c>
      <c r="C3" s="217" t="s">
        <v>0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15.75">
      <c r="A4" s="216"/>
      <c r="B4" s="216"/>
      <c r="C4" s="216" t="s">
        <v>5</v>
      </c>
      <c r="D4" s="216"/>
      <c r="E4" s="216"/>
      <c r="F4" s="216"/>
      <c r="G4" s="216" t="s">
        <v>6</v>
      </c>
      <c r="H4" s="216"/>
      <c r="I4" s="216"/>
      <c r="J4" s="216"/>
      <c r="K4" s="216" t="s">
        <v>7</v>
      </c>
      <c r="L4" s="216"/>
      <c r="M4" s="216"/>
      <c r="N4" s="216"/>
      <c r="O4" s="216" t="s">
        <v>8</v>
      </c>
      <c r="P4" s="216"/>
      <c r="Q4" s="216"/>
      <c r="R4" s="216"/>
      <c r="S4" s="216" t="s">
        <v>47</v>
      </c>
      <c r="T4" s="216"/>
      <c r="U4" s="216"/>
      <c r="V4" s="216"/>
      <c r="W4" s="216" t="s">
        <v>10</v>
      </c>
      <c r="X4" s="216"/>
      <c r="Y4" s="216"/>
      <c r="Z4" s="216"/>
    </row>
    <row r="5" spans="1:26" ht="81.75" customHeight="1">
      <c r="A5" s="216"/>
      <c r="B5" s="216"/>
      <c r="C5" s="146" t="s">
        <v>48</v>
      </c>
      <c r="D5" s="146" t="s">
        <v>49</v>
      </c>
      <c r="E5" s="146" t="s">
        <v>50</v>
      </c>
      <c r="F5" s="146" t="s">
        <v>51</v>
      </c>
      <c r="G5" s="146" t="s">
        <v>48</v>
      </c>
      <c r="H5" s="146" t="s">
        <v>49</v>
      </c>
      <c r="I5" s="146" t="s">
        <v>50</v>
      </c>
      <c r="J5" s="146" t="s">
        <v>51</v>
      </c>
      <c r="K5" s="146" t="s">
        <v>48</v>
      </c>
      <c r="L5" s="146" t="s">
        <v>49</v>
      </c>
      <c r="M5" s="146" t="s">
        <v>50</v>
      </c>
      <c r="N5" s="146" t="s">
        <v>51</v>
      </c>
      <c r="O5" s="146" t="s">
        <v>48</v>
      </c>
      <c r="P5" s="146" t="s">
        <v>49</v>
      </c>
      <c r="Q5" s="146" t="s">
        <v>50</v>
      </c>
      <c r="R5" s="146" t="s">
        <v>51</v>
      </c>
      <c r="S5" s="146" t="s">
        <v>48</v>
      </c>
      <c r="T5" s="146" t="s">
        <v>49</v>
      </c>
      <c r="U5" s="146" t="s">
        <v>50</v>
      </c>
      <c r="V5" s="146" t="s">
        <v>51</v>
      </c>
      <c r="W5" s="146" t="s">
        <v>48</v>
      </c>
      <c r="X5" s="146" t="s">
        <v>49</v>
      </c>
      <c r="Y5" s="146" t="s">
        <v>50</v>
      </c>
      <c r="Z5" s="146" t="s">
        <v>51</v>
      </c>
    </row>
    <row r="6" spans="1:26" ht="15">
      <c r="A6" s="94">
        <v>1</v>
      </c>
      <c r="B6" s="109" t="s">
        <v>52</v>
      </c>
      <c r="C6" s="96">
        <v>6434</v>
      </c>
      <c r="D6" s="96">
        <v>2797</v>
      </c>
      <c r="E6" s="96">
        <v>852</v>
      </c>
      <c r="F6" s="96">
        <f>SUM(C6:E6)</f>
        <v>10083</v>
      </c>
      <c r="G6" s="96">
        <v>1830</v>
      </c>
      <c r="H6" s="96">
        <v>1063</v>
      </c>
      <c r="I6" s="96">
        <v>203</v>
      </c>
      <c r="J6" s="96">
        <f>SUM(G6:I6)</f>
        <v>3096</v>
      </c>
      <c r="K6" s="96">
        <v>20</v>
      </c>
      <c r="L6" s="96">
        <v>183</v>
      </c>
      <c r="M6" s="96">
        <v>1470</v>
      </c>
      <c r="N6" s="96">
        <f>SUM(K6:M6)</f>
        <v>1673</v>
      </c>
      <c r="O6" s="96">
        <v>1288</v>
      </c>
      <c r="P6" s="96">
        <v>897</v>
      </c>
      <c r="Q6" s="96">
        <v>2587</v>
      </c>
      <c r="R6" s="96">
        <f>SUM(O6:Q6)</f>
        <v>4772</v>
      </c>
      <c r="S6" s="96">
        <v>2886</v>
      </c>
      <c r="T6" s="96">
        <v>4243</v>
      </c>
      <c r="U6" s="96">
        <v>6464</v>
      </c>
      <c r="V6" s="96">
        <f>SUM(S6:U6)</f>
        <v>13593</v>
      </c>
      <c r="W6" s="96">
        <v>2177</v>
      </c>
      <c r="X6" s="96">
        <v>3490</v>
      </c>
      <c r="Y6" s="96">
        <v>68</v>
      </c>
      <c r="Z6" s="96">
        <f>SUM(W6:Y6)</f>
        <v>5735</v>
      </c>
    </row>
    <row r="7" spans="1:26" ht="15">
      <c r="A7" s="94"/>
      <c r="B7" s="95" t="s">
        <v>54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15">
      <c r="A8" s="94">
        <v>2</v>
      </c>
      <c r="B8" s="97" t="s">
        <v>56</v>
      </c>
      <c r="C8" s="96">
        <v>688</v>
      </c>
      <c r="D8" s="96">
        <v>1241</v>
      </c>
      <c r="E8" s="96">
        <v>3965</v>
      </c>
      <c r="F8" s="96">
        <f aca="true" t="shared" si="0" ref="F8:F36">SUM(C8:E8)</f>
        <v>5894</v>
      </c>
      <c r="G8" s="96">
        <v>240</v>
      </c>
      <c r="H8" s="96">
        <v>80</v>
      </c>
      <c r="I8" s="96">
        <v>0</v>
      </c>
      <c r="J8" s="96">
        <f aca="true" t="shared" si="1" ref="J8:J36">SUM(G8:I8)</f>
        <v>320</v>
      </c>
      <c r="K8" s="96">
        <v>0</v>
      </c>
      <c r="L8" s="96">
        <v>0</v>
      </c>
      <c r="M8" s="96">
        <v>0</v>
      </c>
      <c r="N8" s="96">
        <f>SUM(K8:M8)</f>
        <v>0</v>
      </c>
      <c r="O8" s="96">
        <v>0</v>
      </c>
      <c r="P8" s="96">
        <v>0</v>
      </c>
      <c r="Q8" s="96">
        <v>0</v>
      </c>
      <c r="R8" s="96">
        <f aca="true" t="shared" si="2" ref="R8:R36">SUM(O8:Q8)</f>
        <v>0</v>
      </c>
      <c r="S8" s="96">
        <v>12</v>
      </c>
      <c r="T8" s="96">
        <v>1421</v>
      </c>
      <c r="U8" s="96">
        <v>149</v>
      </c>
      <c r="V8" s="96">
        <f aca="true" t="shared" si="3" ref="V8:V36">SUM(S8:U8)</f>
        <v>1582</v>
      </c>
      <c r="W8" s="96">
        <v>391</v>
      </c>
      <c r="X8" s="96">
        <v>870</v>
      </c>
      <c r="Y8" s="96">
        <v>299</v>
      </c>
      <c r="Z8" s="96">
        <f aca="true" t="shared" si="4" ref="Z8:Z35">SUM(W8:Y8)</f>
        <v>1560</v>
      </c>
    </row>
    <row r="9" spans="1:26" ht="15">
      <c r="A9" s="94">
        <v>3</v>
      </c>
      <c r="B9" s="97" t="s">
        <v>57</v>
      </c>
      <c r="C9" s="96">
        <v>803</v>
      </c>
      <c r="D9" s="96">
        <v>1305</v>
      </c>
      <c r="E9" s="96">
        <v>27</v>
      </c>
      <c r="F9" s="96">
        <f t="shared" si="0"/>
        <v>2135</v>
      </c>
      <c r="G9" s="96">
        <v>1</v>
      </c>
      <c r="H9" s="96">
        <v>0</v>
      </c>
      <c r="I9" s="96">
        <v>0</v>
      </c>
      <c r="J9" s="96">
        <f t="shared" si="1"/>
        <v>1</v>
      </c>
      <c r="K9" s="96">
        <v>0</v>
      </c>
      <c r="L9" s="96">
        <v>0</v>
      </c>
      <c r="M9" s="96">
        <v>0</v>
      </c>
      <c r="N9" s="96">
        <f aca="true" t="shared" si="5" ref="N9:N35">SUM(K9:M9)</f>
        <v>0</v>
      </c>
      <c r="O9" s="96">
        <v>0</v>
      </c>
      <c r="P9" s="96">
        <v>0</v>
      </c>
      <c r="Q9" s="96">
        <v>0</v>
      </c>
      <c r="R9" s="96">
        <f t="shared" si="2"/>
        <v>0</v>
      </c>
      <c r="S9" s="96">
        <v>33</v>
      </c>
      <c r="T9" s="96">
        <v>67</v>
      </c>
      <c r="U9" s="96">
        <v>761</v>
      </c>
      <c r="V9" s="96">
        <f t="shared" si="3"/>
        <v>861</v>
      </c>
      <c r="W9" s="96">
        <v>32</v>
      </c>
      <c r="X9" s="96">
        <v>731</v>
      </c>
      <c r="Y9" s="96">
        <v>46</v>
      </c>
      <c r="Z9" s="96">
        <f t="shared" si="4"/>
        <v>809</v>
      </c>
    </row>
    <row r="10" spans="1:26" s="147" customFormat="1" ht="12.75">
      <c r="A10" s="94">
        <v>4</v>
      </c>
      <c r="B10" s="97" t="s">
        <v>59</v>
      </c>
      <c r="C10" s="96">
        <v>939</v>
      </c>
      <c r="D10" s="96">
        <v>39940</v>
      </c>
      <c r="E10" s="96">
        <v>0</v>
      </c>
      <c r="F10" s="96">
        <f t="shared" si="0"/>
        <v>40879</v>
      </c>
      <c r="G10" s="96">
        <v>305</v>
      </c>
      <c r="H10" s="96">
        <v>110</v>
      </c>
      <c r="I10" s="96">
        <v>760</v>
      </c>
      <c r="J10" s="96">
        <f t="shared" si="1"/>
        <v>1175</v>
      </c>
      <c r="K10" s="96">
        <v>0</v>
      </c>
      <c r="L10" s="96">
        <v>0</v>
      </c>
      <c r="M10" s="96">
        <v>150</v>
      </c>
      <c r="N10" s="96">
        <f t="shared" si="5"/>
        <v>150</v>
      </c>
      <c r="O10" s="96">
        <v>0</v>
      </c>
      <c r="P10" s="96">
        <v>0</v>
      </c>
      <c r="Q10" s="96">
        <v>320</v>
      </c>
      <c r="R10" s="96">
        <f t="shared" si="2"/>
        <v>320</v>
      </c>
      <c r="S10" s="96">
        <v>0</v>
      </c>
      <c r="T10" s="96">
        <v>67</v>
      </c>
      <c r="U10" s="96">
        <v>0</v>
      </c>
      <c r="V10" s="96">
        <f t="shared" si="3"/>
        <v>67</v>
      </c>
      <c r="W10" s="96">
        <v>1401</v>
      </c>
      <c r="X10" s="96">
        <v>43734</v>
      </c>
      <c r="Y10" s="96">
        <v>968</v>
      </c>
      <c r="Z10" s="96">
        <f t="shared" si="4"/>
        <v>46103</v>
      </c>
    </row>
    <row r="11" spans="1:26" ht="15">
      <c r="A11" s="94">
        <v>5</v>
      </c>
      <c r="B11" s="97" t="s">
        <v>61</v>
      </c>
      <c r="C11" s="96">
        <v>29817</v>
      </c>
      <c r="D11" s="96">
        <v>18700</v>
      </c>
      <c r="E11" s="96">
        <v>724</v>
      </c>
      <c r="F11" s="96">
        <f t="shared" si="0"/>
        <v>49241</v>
      </c>
      <c r="G11" s="96">
        <v>1543</v>
      </c>
      <c r="H11" s="96">
        <v>426</v>
      </c>
      <c r="I11" s="96">
        <v>777</v>
      </c>
      <c r="J11" s="96">
        <f t="shared" si="1"/>
        <v>2746</v>
      </c>
      <c r="K11" s="96">
        <v>0</v>
      </c>
      <c r="L11" s="96">
        <v>0</v>
      </c>
      <c r="M11" s="96">
        <v>600</v>
      </c>
      <c r="N11" s="96">
        <f t="shared" si="5"/>
        <v>600</v>
      </c>
      <c r="O11" s="96">
        <v>679</v>
      </c>
      <c r="P11" s="96">
        <v>3</v>
      </c>
      <c r="Q11" s="96">
        <v>924</v>
      </c>
      <c r="R11" s="96">
        <f t="shared" si="2"/>
        <v>1606</v>
      </c>
      <c r="S11" s="96">
        <v>124</v>
      </c>
      <c r="T11" s="96">
        <v>769</v>
      </c>
      <c r="U11" s="96">
        <v>8</v>
      </c>
      <c r="V11" s="96">
        <f t="shared" si="3"/>
        <v>901</v>
      </c>
      <c r="W11" s="96">
        <v>59549</v>
      </c>
      <c r="X11" s="96">
        <v>18695</v>
      </c>
      <c r="Y11" s="96">
        <v>907</v>
      </c>
      <c r="Z11" s="96">
        <f t="shared" si="4"/>
        <v>79151</v>
      </c>
    </row>
    <row r="12" spans="1:26" ht="15">
      <c r="A12" s="94">
        <v>6</v>
      </c>
      <c r="B12" s="97" t="s">
        <v>62</v>
      </c>
      <c r="C12" s="96">
        <v>28198</v>
      </c>
      <c r="D12" s="96">
        <v>6711</v>
      </c>
      <c r="E12" s="96">
        <v>0</v>
      </c>
      <c r="F12" s="96">
        <f t="shared" si="0"/>
        <v>34909</v>
      </c>
      <c r="G12" s="96">
        <v>1390</v>
      </c>
      <c r="H12" s="96">
        <v>786</v>
      </c>
      <c r="I12" s="96">
        <v>500</v>
      </c>
      <c r="J12" s="96">
        <f t="shared" si="1"/>
        <v>2676</v>
      </c>
      <c r="K12" s="96">
        <v>0</v>
      </c>
      <c r="L12" s="96">
        <v>0</v>
      </c>
      <c r="M12" s="96">
        <v>0</v>
      </c>
      <c r="N12" s="96">
        <f t="shared" si="5"/>
        <v>0</v>
      </c>
      <c r="O12" s="96">
        <v>0</v>
      </c>
      <c r="P12" s="96">
        <v>0</v>
      </c>
      <c r="Q12" s="96">
        <v>0</v>
      </c>
      <c r="R12" s="96">
        <f t="shared" si="2"/>
        <v>0</v>
      </c>
      <c r="S12" s="96">
        <v>1200</v>
      </c>
      <c r="T12" s="96">
        <v>874</v>
      </c>
      <c r="U12" s="96">
        <v>0</v>
      </c>
      <c r="V12" s="96">
        <f t="shared" si="3"/>
        <v>2074</v>
      </c>
      <c r="W12" s="96">
        <v>8967</v>
      </c>
      <c r="X12" s="96">
        <v>1250</v>
      </c>
      <c r="Y12" s="96">
        <v>0</v>
      </c>
      <c r="Z12" s="96">
        <f t="shared" si="4"/>
        <v>10217</v>
      </c>
    </row>
    <row r="13" spans="1:26" ht="15">
      <c r="A13" s="94">
        <v>7</v>
      </c>
      <c r="B13" s="97" t="s">
        <v>96</v>
      </c>
      <c r="C13" s="96">
        <v>122523</v>
      </c>
      <c r="D13" s="96">
        <v>12016</v>
      </c>
      <c r="E13" s="96">
        <v>216</v>
      </c>
      <c r="F13" s="96">
        <f t="shared" si="0"/>
        <v>134755</v>
      </c>
      <c r="G13" s="96">
        <v>0</v>
      </c>
      <c r="H13" s="96">
        <v>0</v>
      </c>
      <c r="I13" s="96">
        <v>0</v>
      </c>
      <c r="J13" s="96">
        <f t="shared" si="1"/>
        <v>0</v>
      </c>
      <c r="K13" s="96">
        <v>0</v>
      </c>
      <c r="L13" s="96">
        <v>0</v>
      </c>
      <c r="M13" s="96">
        <v>0</v>
      </c>
      <c r="N13" s="96">
        <f t="shared" si="5"/>
        <v>0</v>
      </c>
      <c r="O13" s="96">
        <v>0</v>
      </c>
      <c r="P13" s="96">
        <v>0</v>
      </c>
      <c r="Q13" s="96">
        <v>0</v>
      </c>
      <c r="R13" s="96">
        <f t="shared" si="2"/>
        <v>0</v>
      </c>
      <c r="S13" s="96">
        <v>4159</v>
      </c>
      <c r="T13" s="96">
        <v>4</v>
      </c>
      <c r="U13" s="96">
        <v>0</v>
      </c>
      <c r="V13" s="96">
        <f t="shared" si="3"/>
        <v>4163</v>
      </c>
      <c r="W13" s="96">
        <v>7934</v>
      </c>
      <c r="X13" s="96">
        <v>47</v>
      </c>
      <c r="Y13" s="96">
        <v>0</v>
      </c>
      <c r="Z13" s="96">
        <f t="shared" si="4"/>
        <v>7981</v>
      </c>
    </row>
    <row r="14" spans="1:26" ht="15">
      <c r="A14" s="94">
        <v>8</v>
      </c>
      <c r="B14" s="97" t="s">
        <v>64</v>
      </c>
      <c r="C14" s="96">
        <v>950</v>
      </c>
      <c r="D14" s="96">
        <v>2372</v>
      </c>
      <c r="E14" s="96">
        <v>842</v>
      </c>
      <c r="F14" s="96">
        <f t="shared" si="0"/>
        <v>4164</v>
      </c>
      <c r="G14" s="96">
        <v>0</v>
      </c>
      <c r="H14" s="96">
        <v>29</v>
      </c>
      <c r="I14" s="96">
        <v>245</v>
      </c>
      <c r="J14" s="96">
        <f t="shared" si="1"/>
        <v>274</v>
      </c>
      <c r="K14" s="96">
        <v>0</v>
      </c>
      <c r="L14" s="96">
        <v>0</v>
      </c>
      <c r="M14" s="96">
        <v>0</v>
      </c>
      <c r="N14" s="96">
        <f t="shared" si="5"/>
        <v>0</v>
      </c>
      <c r="O14" s="96">
        <v>0</v>
      </c>
      <c r="P14" s="96">
        <v>0</v>
      </c>
      <c r="Q14" s="96">
        <v>0</v>
      </c>
      <c r="R14" s="96">
        <f t="shared" si="2"/>
        <v>0</v>
      </c>
      <c r="S14" s="96">
        <v>172</v>
      </c>
      <c r="T14" s="96">
        <v>5228</v>
      </c>
      <c r="U14" s="96">
        <v>1243</v>
      </c>
      <c r="V14" s="96">
        <f t="shared" si="3"/>
        <v>6643</v>
      </c>
      <c r="W14" s="96">
        <v>1603</v>
      </c>
      <c r="X14" s="96">
        <v>5129</v>
      </c>
      <c r="Y14" s="96">
        <v>4</v>
      </c>
      <c r="Z14" s="96">
        <f t="shared" si="4"/>
        <v>6736</v>
      </c>
    </row>
    <row r="15" spans="1:26" ht="15">
      <c r="A15" s="94">
        <v>9</v>
      </c>
      <c r="B15" s="97" t="s">
        <v>22</v>
      </c>
      <c r="C15" s="96">
        <v>756</v>
      </c>
      <c r="D15" s="96">
        <v>9013</v>
      </c>
      <c r="E15" s="96">
        <v>1193</v>
      </c>
      <c r="F15" s="96">
        <f t="shared" si="0"/>
        <v>10962</v>
      </c>
      <c r="G15" s="96">
        <v>98</v>
      </c>
      <c r="H15" s="96">
        <v>136</v>
      </c>
      <c r="I15" s="96">
        <v>282</v>
      </c>
      <c r="J15" s="96">
        <f t="shared" si="1"/>
        <v>516</v>
      </c>
      <c r="K15" s="96">
        <v>1</v>
      </c>
      <c r="L15" s="96">
        <v>3</v>
      </c>
      <c r="M15" s="96">
        <v>150</v>
      </c>
      <c r="N15" s="96">
        <f t="shared" si="5"/>
        <v>154</v>
      </c>
      <c r="O15" s="96">
        <v>42</v>
      </c>
      <c r="P15" s="96">
        <v>70</v>
      </c>
      <c r="Q15" s="96">
        <v>524</v>
      </c>
      <c r="R15" s="96">
        <f t="shared" si="2"/>
        <v>636</v>
      </c>
      <c r="S15" s="96">
        <v>223</v>
      </c>
      <c r="T15" s="96">
        <v>552</v>
      </c>
      <c r="U15" s="96">
        <v>4441</v>
      </c>
      <c r="V15" s="96">
        <f t="shared" si="3"/>
        <v>5216</v>
      </c>
      <c r="W15" s="96">
        <v>1645</v>
      </c>
      <c r="X15" s="96">
        <v>10613</v>
      </c>
      <c r="Y15" s="96">
        <v>642</v>
      </c>
      <c r="Z15" s="96">
        <f t="shared" si="4"/>
        <v>12900</v>
      </c>
    </row>
    <row r="16" spans="1:26" ht="25.5">
      <c r="A16" s="127">
        <v>10</v>
      </c>
      <c r="B16" s="97" t="s">
        <v>65</v>
      </c>
      <c r="C16" s="103">
        <v>37</v>
      </c>
      <c r="D16" s="103">
        <v>505</v>
      </c>
      <c r="E16" s="103">
        <v>84</v>
      </c>
      <c r="F16" s="103">
        <f t="shared" si="0"/>
        <v>626</v>
      </c>
      <c r="G16" s="103">
        <v>21</v>
      </c>
      <c r="H16" s="103">
        <v>89</v>
      </c>
      <c r="I16" s="103">
        <v>400</v>
      </c>
      <c r="J16" s="103">
        <f t="shared" si="1"/>
        <v>510</v>
      </c>
      <c r="K16" s="103">
        <v>0</v>
      </c>
      <c r="L16" s="103">
        <v>0</v>
      </c>
      <c r="M16" s="103">
        <v>0</v>
      </c>
      <c r="N16" s="103">
        <f t="shared" si="5"/>
        <v>0</v>
      </c>
      <c r="O16" s="103">
        <v>0</v>
      </c>
      <c r="P16" s="103">
        <v>0</v>
      </c>
      <c r="Q16" s="103">
        <v>0</v>
      </c>
      <c r="R16" s="103">
        <f t="shared" si="2"/>
        <v>0</v>
      </c>
      <c r="S16" s="103">
        <v>11</v>
      </c>
      <c r="T16" s="103">
        <v>31</v>
      </c>
      <c r="U16" s="103">
        <v>10</v>
      </c>
      <c r="V16" s="103">
        <f t="shared" si="3"/>
        <v>52</v>
      </c>
      <c r="W16" s="103">
        <v>35</v>
      </c>
      <c r="X16" s="103">
        <v>227</v>
      </c>
      <c r="Y16" s="103">
        <v>10</v>
      </c>
      <c r="Z16" s="103">
        <f t="shared" si="4"/>
        <v>272</v>
      </c>
    </row>
    <row r="17" spans="1:26" ht="15">
      <c r="A17" s="94">
        <v>11</v>
      </c>
      <c r="B17" s="97" t="s">
        <v>68</v>
      </c>
      <c r="C17" s="96">
        <v>1688</v>
      </c>
      <c r="D17" s="96">
        <v>11230</v>
      </c>
      <c r="E17" s="96">
        <v>208</v>
      </c>
      <c r="F17" s="96">
        <f t="shared" si="0"/>
        <v>13126</v>
      </c>
      <c r="G17" s="96">
        <v>0</v>
      </c>
      <c r="H17" s="96">
        <v>0</v>
      </c>
      <c r="I17" s="96">
        <v>0</v>
      </c>
      <c r="J17" s="96">
        <f t="shared" si="1"/>
        <v>0</v>
      </c>
      <c r="K17" s="96">
        <v>0</v>
      </c>
      <c r="L17" s="96">
        <v>0</v>
      </c>
      <c r="M17" s="96">
        <v>0</v>
      </c>
      <c r="N17" s="96">
        <f t="shared" si="5"/>
        <v>0</v>
      </c>
      <c r="O17" s="96">
        <v>62</v>
      </c>
      <c r="P17" s="96">
        <v>15</v>
      </c>
      <c r="Q17" s="96">
        <v>200</v>
      </c>
      <c r="R17" s="96">
        <f>SUM(O17:Q17)</f>
        <v>277</v>
      </c>
      <c r="S17" s="96">
        <v>526</v>
      </c>
      <c r="T17" s="96">
        <v>3954</v>
      </c>
      <c r="U17" s="96">
        <v>2819</v>
      </c>
      <c r="V17" s="96">
        <f t="shared" si="3"/>
        <v>7299</v>
      </c>
      <c r="W17" s="96">
        <v>1178</v>
      </c>
      <c r="X17" s="96">
        <v>13005</v>
      </c>
      <c r="Y17" s="96">
        <v>32</v>
      </c>
      <c r="Z17" s="96">
        <f t="shared" si="4"/>
        <v>14215</v>
      </c>
    </row>
    <row r="18" spans="1:26" ht="15">
      <c r="A18" s="94"/>
      <c r="B18" s="97" t="s">
        <v>97</v>
      </c>
      <c r="C18" s="96">
        <v>62</v>
      </c>
      <c r="D18" s="96">
        <v>259</v>
      </c>
      <c r="E18" s="96">
        <v>84</v>
      </c>
      <c r="F18" s="96">
        <f t="shared" si="0"/>
        <v>405</v>
      </c>
      <c r="G18" s="96">
        <v>0</v>
      </c>
      <c r="H18" s="96">
        <v>0</v>
      </c>
      <c r="I18" s="96">
        <v>0</v>
      </c>
      <c r="J18" s="96">
        <f t="shared" si="1"/>
        <v>0</v>
      </c>
      <c r="K18" s="96">
        <v>0</v>
      </c>
      <c r="L18" s="96">
        <v>0</v>
      </c>
      <c r="M18" s="96">
        <v>0</v>
      </c>
      <c r="N18" s="96">
        <f t="shared" si="5"/>
        <v>0</v>
      </c>
      <c r="O18" s="96">
        <v>0</v>
      </c>
      <c r="P18" s="96">
        <v>0</v>
      </c>
      <c r="Q18" s="96">
        <v>0</v>
      </c>
      <c r="R18" s="96">
        <f t="shared" si="2"/>
        <v>0</v>
      </c>
      <c r="S18" s="96">
        <v>10</v>
      </c>
      <c r="T18" s="96">
        <v>114</v>
      </c>
      <c r="U18" s="96">
        <v>1590</v>
      </c>
      <c r="V18" s="96">
        <f t="shared" si="3"/>
        <v>1714</v>
      </c>
      <c r="W18" s="96">
        <v>0</v>
      </c>
      <c r="X18" s="96">
        <v>110</v>
      </c>
      <c r="Y18" s="96">
        <v>54</v>
      </c>
      <c r="Z18" s="96">
        <f t="shared" si="4"/>
        <v>164</v>
      </c>
    </row>
    <row r="19" spans="1:26" ht="15">
      <c r="A19" s="94">
        <v>12</v>
      </c>
      <c r="B19" s="97" t="s">
        <v>69</v>
      </c>
      <c r="C19" s="96">
        <v>1401</v>
      </c>
      <c r="D19" s="96">
        <v>8559</v>
      </c>
      <c r="E19" s="96">
        <v>2466</v>
      </c>
      <c r="F19" s="96">
        <f t="shared" si="0"/>
        <v>12426</v>
      </c>
      <c r="G19" s="96">
        <v>1</v>
      </c>
      <c r="H19" s="96">
        <v>11</v>
      </c>
      <c r="I19" s="96">
        <v>0</v>
      </c>
      <c r="J19" s="96">
        <f t="shared" si="1"/>
        <v>12</v>
      </c>
      <c r="K19" s="96">
        <v>0</v>
      </c>
      <c r="L19" s="96">
        <v>0</v>
      </c>
      <c r="M19" s="96">
        <v>0</v>
      </c>
      <c r="N19" s="96">
        <f t="shared" si="5"/>
        <v>0</v>
      </c>
      <c r="O19" s="96">
        <v>0</v>
      </c>
      <c r="P19" s="96">
        <v>0</v>
      </c>
      <c r="Q19" s="96">
        <v>0</v>
      </c>
      <c r="R19" s="96">
        <f t="shared" si="2"/>
        <v>0</v>
      </c>
      <c r="S19" s="96">
        <v>104</v>
      </c>
      <c r="T19" s="96">
        <v>552</v>
      </c>
      <c r="U19" s="96">
        <v>2865</v>
      </c>
      <c r="V19" s="96">
        <f t="shared" si="3"/>
        <v>3521</v>
      </c>
      <c r="W19" s="96">
        <v>175</v>
      </c>
      <c r="X19" s="96">
        <v>1660</v>
      </c>
      <c r="Y19" s="96">
        <v>35</v>
      </c>
      <c r="Z19" s="96">
        <f t="shared" si="4"/>
        <v>1870</v>
      </c>
    </row>
    <row r="20" spans="1:26" ht="15">
      <c r="A20" s="94">
        <v>13</v>
      </c>
      <c r="B20" s="97" t="s">
        <v>70</v>
      </c>
      <c r="C20" s="96">
        <v>139</v>
      </c>
      <c r="D20" s="96">
        <v>4627</v>
      </c>
      <c r="E20" s="96">
        <v>988</v>
      </c>
      <c r="F20" s="96">
        <f t="shared" si="0"/>
        <v>5754</v>
      </c>
      <c r="G20" s="96">
        <v>0</v>
      </c>
      <c r="H20" s="96">
        <v>0</v>
      </c>
      <c r="I20" s="96">
        <v>0</v>
      </c>
      <c r="J20" s="96">
        <f t="shared" si="1"/>
        <v>0</v>
      </c>
      <c r="K20" s="96">
        <v>0</v>
      </c>
      <c r="L20" s="96">
        <v>0</v>
      </c>
      <c r="M20" s="96">
        <v>0</v>
      </c>
      <c r="N20" s="96">
        <f t="shared" si="5"/>
        <v>0</v>
      </c>
      <c r="O20" s="96">
        <v>0</v>
      </c>
      <c r="P20" s="96">
        <v>0</v>
      </c>
      <c r="Q20" s="96">
        <v>0</v>
      </c>
      <c r="R20" s="96">
        <f t="shared" si="2"/>
        <v>0</v>
      </c>
      <c r="S20" s="96">
        <v>313</v>
      </c>
      <c r="T20" s="96">
        <v>6235</v>
      </c>
      <c r="U20" s="96">
        <v>801</v>
      </c>
      <c r="V20" s="96">
        <f t="shared" si="3"/>
        <v>7349</v>
      </c>
      <c r="W20" s="96">
        <v>258</v>
      </c>
      <c r="X20" s="96">
        <v>31</v>
      </c>
      <c r="Y20" s="96">
        <v>0</v>
      </c>
      <c r="Z20" s="96">
        <f t="shared" si="4"/>
        <v>289</v>
      </c>
    </row>
    <row r="21" spans="1:26" ht="15">
      <c r="A21" s="94">
        <v>14</v>
      </c>
      <c r="B21" s="97" t="s">
        <v>27</v>
      </c>
      <c r="C21" s="96">
        <v>865</v>
      </c>
      <c r="D21" s="96">
        <v>1003</v>
      </c>
      <c r="E21" s="96">
        <v>179</v>
      </c>
      <c r="F21" s="96">
        <f t="shared" si="0"/>
        <v>2047</v>
      </c>
      <c r="G21" s="96">
        <v>0</v>
      </c>
      <c r="H21" s="96">
        <v>0</v>
      </c>
      <c r="I21" s="96">
        <v>0</v>
      </c>
      <c r="J21" s="96">
        <f t="shared" si="1"/>
        <v>0</v>
      </c>
      <c r="K21" s="96">
        <v>0</v>
      </c>
      <c r="L21" s="96">
        <v>0</v>
      </c>
      <c r="M21" s="96">
        <v>0</v>
      </c>
      <c r="N21" s="96">
        <f t="shared" si="5"/>
        <v>0</v>
      </c>
      <c r="O21" s="96">
        <v>0</v>
      </c>
      <c r="P21" s="96">
        <v>0</v>
      </c>
      <c r="Q21" s="96">
        <v>0</v>
      </c>
      <c r="R21" s="96">
        <f t="shared" si="2"/>
        <v>0</v>
      </c>
      <c r="S21" s="96">
        <v>129</v>
      </c>
      <c r="T21" s="96">
        <v>2866</v>
      </c>
      <c r="U21" s="96">
        <v>7</v>
      </c>
      <c r="V21" s="96">
        <f t="shared" si="3"/>
        <v>3002</v>
      </c>
      <c r="W21" s="96">
        <v>250</v>
      </c>
      <c r="X21" s="96">
        <v>635</v>
      </c>
      <c r="Y21" s="96">
        <v>42</v>
      </c>
      <c r="Z21" s="96">
        <f t="shared" si="4"/>
        <v>927</v>
      </c>
    </row>
    <row r="22" spans="1:26" ht="15">
      <c r="A22" s="94">
        <v>15</v>
      </c>
      <c r="B22" s="97" t="s">
        <v>72</v>
      </c>
      <c r="C22" s="96">
        <v>503</v>
      </c>
      <c r="D22" s="96">
        <v>721</v>
      </c>
      <c r="E22" s="96">
        <v>421</v>
      </c>
      <c r="F22" s="96">
        <f t="shared" si="0"/>
        <v>1645</v>
      </c>
      <c r="G22" s="96">
        <v>1</v>
      </c>
      <c r="H22" s="96">
        <v>4</v>
      </c>
      <c r="I22" s="96">
        <v>0</v>
      </c>
      <c r="J22" s="96">
        <f t="shared" si="1"/>
        <v>5</v>
      </c>
      <c r="K22" s="96">
        <v>0</v>
      </c>
      <c r="L22" s="96">
        <v>0</v>
      </c>
      <c r="M22" s="96">
        <v>0</v>
      </c>
      <c r="N22" s="96">
        <f t="shared" si="5"/>
        <v>0</v>
      </c>
      <c r="O22" s="96">
        <v>0</v>
      </c>
      <c r="P22" s="96">
        <v>0</v>
      </c>
      <c r="Q22" s="96">
        <v>0</v>
      </c>
      <c r="R22" s="96">
        <f t="shared" si="2"/>
        <v>0</v>
      </c>
      <c r="S22" s="96">
        <v>37</v>
      </c>
      <c r="T22" s="96">
        <v>115</v>
      </c>
      <c r="U22" s="96">
        <v>2740</v>
      </c>
      <c r="V22" s="96">
        <f t="shared" si="3"/>
        <v>2892</v>
      </c>
      <c r="W22" s="96">
        <v>228</v>
      </c>
      <c r="X22" s="96">
        <v>2131</v>
      </c>
      <c r="Y22" s="96">
        <v>350</v>
      </c>
      <c r="Z22" s="96">
        <f t="shared" si="4"/>
        <v>2709</v>
      </c>
    </row>
    <row r="23" spans="1:26" ht="15">
      <c r="A23" s="94">
        <v>16</v>
      </c>
      <c r="B23" s="97" t="s">
        <v>73</v>
      </c>
      <c r="C23" s="96">
        <v>128</v>
      </c>
      <c r="D23" s="96">
        <v>3378</v>
      </c>
      <c r="E23" s="96">
        <v>1977</v>
      </c>
      <c r="F23" s="96">
        <f t="shared" si="0"/>
        <v>5483</v>
      </c>
      <c r="G23" s="96">
        <v>369</v>
      </c>
      <c r="H23" s="96">
        <v>2557</v>
      </c>
      <c r="I23" s="96">
        <v>860</v>
      </c>
      <c r="J23" s="96">
        <f t="shared" si="1"/>
        <v>3786</v>
      </c>
      <c r="K23" s="96">
        <v>0</v>
      </c>
      <c r="L23" s="96">
        <v>0</v>
      </c>
      <c r="M23" s="96">
        <v>0</v>
      </c>
      <c r="N23" s="96">
        <f t="shared" si="5"/>
        <v>0</v>
      </c>
      <c r="O23" s="96">
        <v>0</v>
      </c>
      <c r="P23" s="96">
        <v>0</v>
      </c>
      <c r="Q23" s="96">
        <v>0</v>
      </c>
      <c r="R23" s="96">
        <f t="shared" si="2"/>
        <v>0</v>
      </c>
      <c r="S23" s="96">
        <v>2</v>
      </c>
      <c r="T23" s="96">
        <v>440</v>
      </c>
      <c r="U23" s="96">
        <v>897</v>
      </c>
      <c r="V23" s="96">
        <f t="shared" si="3"/>
        <v>1339</v>
      </c>
      <c r="W23" s="96">
        <v>485</v>
      </c>
      <c r="X23" s="96">
        <v>2958</v>
      </c>
      <c r="Y23" s="96">
        <v>26</v>
      </c>
      <c r="Z23" s="96">
        <f t="shared" si="4"/>
        <v>3469</v>
      </c>
    </row>
    <row r="24" spans="1:26" s="148" customFormat="1" ht="15">
      <c r="A24" s="94">
        <v>17</v>
      </c>
      <c r="B24" s="97" t="s">
        <v>74</v>
      </c>
      <c r="C24" s="96">
        <v>90364</v>
      </c>
      <c r="D24" s="96">
        <v>4975</v>
      </c>
      <c r="E24" s="96">
        <v>256</v>
      </c>
      <c r="F24" s="96">
        <f t="shared" si="0"/>
        <v>95595</v>
      </c>
      <c r="G24" s="96">
        <v>10519</v>
      </c>
      <c r="H24" s="96">
        <v>270</v>
      </c>
      <c r="I24" s="96">
        <v>2</v>
      </c>
      <c r="J24" s="96">
        <f t="shared" si="1"/>
        <v>10791</v>
      </c>
      <c r="K24" s="96">
        <v>0</v>
      </c>
      <c r="L24" s="96">
        <v>0</v>
      </c>
      <c r="M24" s="96">
        <v>0</v>
      </c>
      <c r="N24" s="96">
        <f t="shared" si="5"/>
        <v>0</v>
      </c>
      <c r="O24" s="96">
        <v>0</v>
      </c>
      <c r="P24" s="96">
        <v>0</v>
      </c>
      <c r="Q24" s="96">
        <v>0</v>
      </c>
      <c r="R24" s="96">
        <f t="shared" si="2"/>
        <v>0</v>
      </c>
      <c r="S24" s="96">
        <v>18715</v>
      </c>
      <c r="T24" s="96">
        <v>1041</v>
      </c>
      <c r="U24" s="96">
        <v>383</v>
      </c>
      <c r="V24" s="96">
        <f t="shared" si="3"/>
        <v>20139</v>
      </c>
      <c r="W24" s="96">
        <v>15670</v>
      </c>
      <c r="X24" s="96">
        <v>4644</v>
      </c>
      <c r="Y24" s="96">
        <v>106</v>
      </c>
      <c r="Z24" s="96">
        <f t="shared" si="4"/>
        <v>20420</v>
      </c>
    </row>
    <row r="25" spans="1:26" ht="15">
      <c r="A25" s="94">
        <v>18</v>
      </c>
      <c r="B25" s="97" t="s">
        <v>76</v>
      </c>
      <c r="C25" s="96">
        <v>1537</v>
      </c>
      <c r="D25" s="96">
        <v>2137</v>
      </c>
      <c r="E25" s="96">
        <v>1394</v>
      </c>
      <c r="F25" s="96">
        <f t="shared" si="0"/>
        <v>5068</v>
      </c>
      <c r="G25" s="96">
        <v>0</v>
      </c>
      <c r="H25" s="96">
        <v>0</v>
      </c>
      <c r="I25" s="96">
        <v>0</v>
      </c>
      <c r="J25" s="96">
        <f t="shared" si="1"/>
        <v>0</v>
      </c>
      <c r="K25" s="96">
        <v>0</v>
      </c>
      <c r="L25" s="96">
        <v>0</v>
      </c>
      <c r="M25" s="96">
        <v>0</v>
      </c>
      <c r="N25" s="96">
        <f t="shared" si="5"/>
        <v>0</v>
      </c>
      <c r="O25" s="96">
        <v>0</v>
      </c>
      <c r="P25" s="96">
        <v>0</v>
      </c>
      <c r="Q25" s="96">
        <v>0</v>
      </c>
      <c r="R25" s="96">
        <f t="shared" si="2"/>
        <v>0</v>
      </c>
      <c r="S25" s="96">
        <v>121</v>
      </c>
      <c r="T25" s="96">
        <v>823</v>
      </c>
      <c r="U25" s="96">
        <v>6249</v>
      </c>
      <c r="V25" s="96">
        <f t="shared" si="3"/>
        <v>7193</v>
      </c>
      <c r="W25" s="96">
        <v>41</v>
      </c>
      <c r="X25" s="96">
        <v>146</v>
      </c>
      <c r="Y25" s="96">
        <v>14</v>
      </c>
      <c r="Z25" s="96">
        <f t="shared" si="4"/>
        <v>201</v>
      </c>
    </row>
    <row r="26" spans="1:26" ht="15">
      <c r="A26" s="94">
        <v>19</v>
      </c>
      <c r="B26" s="97" t="s">
        <v>77</v>
      </c>
      <c r="C26" s="96">
        <v>52</v>
      </c>
      <c r="D26" s="96">
        <v>5069</v>
      </c>
      <c r="E26" s="96">
        <v>120</v>
      </c>
      <c r="F26" s="96">
        <f t="shared" si="0"/>
        <v>5241</v>
      </c>
      <c r="G26" s="96">
        <v>0</v>
      </c>
      <c r="H26" s="96">
        <v>0</v>
      </c>
      <c r="I26" s="96">
        <v>400</v>
      </c>
      <c r="J26" s="96">
        <f t="shared" si="1"/>
        <v>400</v>
      </c>
      <c r="K26" s="96">
        <v>0</v>
      </c>
      <c r="L26" s="96">
        <v>0</v>
      </c>
      <c r="M26" s="96">
        <v>0</v>
      </c>
      <c r="N26" s="96">
        <f t="shared" si="5"/>
        <v>0</v>
      </c>
      <c r="O26" s="96">
        <v>0</v>
      </c>
      <c r="P26" s="96">
        <v>0</v>
      </c>
      <c r="Q26" s="96">
        <v>0</v>
      </c>
      <c r="R26" s="96">
        <f t="shared" si="2"/>
        <v>0</v>
      </c>
      <c r="S26" s="96">
        <v>0</v>
      </c>
      <c r="T26" s="96">
        <v>263</v>
      </c>
      <c r="U26" s="96">
        <v>818</v>
      </c>
      <c r="V26" s="96">
        <f t="shared" si="3"/>
        <v>1081</v>
      </c>
      <c r="W26" s="96">
        <v>12</v>
      </c>
      <c r="X26" s="96">
        <v>4905</v>
      </c>
      <c r="Y26" s="96">
        <v>1</v>
      </c>
      <c r="Z26" s="96">
        <f t="shared" si="4"/>
        <v>4918</v>
      </c>
    </row>
    <row r="27" spans="1:26" ht="15">
      <c r="A27" s="94">
        <v>20</v>
      </c>
      <c r="B27" s="97" t="s">
        <v>78</v>
      </c>
      <c r="C27" s="96">
        <v>1736</v>
      </c>
      <c r="D27" s="96">
        <v>26192</v>
      </c>
      <c r="E27" s="96">
        <v>325</v>
      </c>
      <c r="F27" s="96">
        <f t="shared" si="0"/>
        <v>28253</v>
      </c>
      <c r="G27" s="96">
        <v>410</v>
      </c>
      <c r="H27" s="96">
        <v>20</v>
      </c>
      <c r="I27" s="96">
        <v>136</v>
      </c>
      <c r="J27" s="96">
        <f t="shared" si="1"/>
        <v>566</v>
      </c>
      <c r="K27" s="96">
        <v>0</v>
      </c>
      <c r="L27" s="96">
        <v>0</v>
      </c>
      <c r="M27" s="96">
        <v>0</v>
      </c>
      <c r="N27" s="96">
        <f t="shared" si="5"/>
        <v>0</v>
      </c>
      <c r="O27" s="96">
        <v>0</v>
      </c>
      <c r="P27" s="96">
        <v>0</v>
      </c>
      <c r="Q27" s="96">
        <v>0</v>
      </c>
      <c r="R27" s="96">
        <f t="shared" si="2"/>
        <v>0</v>
      </c>
      <c r="S27" s="96">
        <v>258</v>
      </c>
      <c r="T27" s="96">
        <v>1138</v>
      </c>
      <c r="U27" s="96">
        <v>1183</v>
      </c>
      <c r="V27" s="96">
        <f t="shared" si="3"/>
        <v>2579</v>
      </c>
      <c r="W27" s="96">
        <v>1148</v>
      </c>
      <c r="X27" s="96">
        <v>4659</v>
      </c>
      <c r="Y27" s="96">
        <v>173</v>
      </c>
      <c r="Z27" s="96">
        <f t="shared" si="4"/>
        <v>5980</v>
      </c>
    </row>
    <row r="28" spans="1:26" ht="15">
      <c r="A28" s="94">
        <v>21</v>
      </c>
      <c r="B28" s="97" t="s">
        <v>79</v>
      </c>
      <c r="C28" s="96">
        <v>63251</v>
      </c>
      <c r="D28" s="96">
        <v>22328</v>
      </c>
      <c r="E28" s="96">
        <v>5176</v>
      </c>
      <c r="F28" s="96">
        <f t="shared" si="0"/>
        <v>90755</v>
      </c>
      <c r="G28" s="96">
        <v>4293</v>
      </c>
      <c r="H28" s="96">
        <v>392</v>
      </c>
      <c r="I28" s="96">
        <v>697</v>
      </c>
      <c r="J28" s="93">
        <f t="shared" si="1"/>
        <v>5382</v>
      </c>
      <c r="K28" s="96">
        <v>0</v>
      </c>
      <c r="L28" s="96">
        <v>0</v>
      </c>
      <c r="M28" s="96">
        <v>150</v>
      </c>
      <c r="N28" s="96">
        <f t="shared" si="5"/>
        <v>150</v>
      </c>
      <c r="O28" s="96">
        <v>86</v>
      </c>
      <c r="P28" s="96">
        <v>57</v>
      </c>
      <c r="Q28" s="96">
        <v>643</v>
      </c>
      <c r="R28" s="96">
        <f t="shared" si="2"/>
        <v>786</v>
      </c>
      <c r="S28" s="96">
        <v>11717</v>
      </c>
      <c r="T28" s="96">
        <v>1691</v>
      </c>
      <c r="U28" s="96">
        <v>1107</v>
      </c>
      <c r="V28" s="96">
        <f t="shared" si="3"/>
        <v>14515</v>
      </c>
      <c r="W28" s="96">
        <v>4474</v>
      </c>
      <c r="X28" s="96">
        <v>6508</v>
      </c>
      <c r="Y28" s="96">
        <v>2896</v>
      </c>
      <c r="Z28" s="96">
        <f t="shared" si="4"/>
        <v>13878</v>
      </c>
    </row>
    <row r="29" spans="1:26" ht="15">
      <c r="A29" s="94">
        <v>22</v>
      </c>
      <c r="B29" s="97" t="s">
        <v>81</v>
      </c>
      <c r="C29" s="96">
        <v>0</v>
      </c>
      <c r="D29" s="96">
        <v>3</v>
      </c>
      <c r="E29" s="96">
        <v>445</v>
      </c>
      <c r="F29" s="96">
        <f t="shared" si="0"/>
        <v>448</v>
      </c>
      <c r="G29" s="96">
        <v>3</v>
      </c>
      <c r="H29" s="96">
        <v>13</v>
      </c>
      <c r="I29" s="96">
        <v>936</v>
      </c>
      <c r="J29" s="96">
        <f t="shared" si="1"/>
        <v>952</v>
      </c>
      <c r="K29" s="96">
        <v>0</v>
      </c>
      <c r="L29" s="96">
        <v>1</v>
      </c>
      <c r="M29" s="96">
        <v>280</v>
      </c>
      <c r="N29" s="96">
        <f t="shared" si="5"/>
        <v>281</v>
      </c>
      <c r="O29" s="96">
        <v>3</v>
      </c>
      <c r="P29" s="96">
        <v>8</v>
      </c>
      <c r="Q29" s="96">
        <v>802</v>
      </c>
      <c r="R29" s="96">
        <f t="shared" si="2"/>
        <v>813</v>
      </c>
      <c r="S29" s="96">
        <v>1</v>
      </c>
      <c r="T29" s="96">
        <v>283</v>
      </c>
      <c r="U29" s="96">
        <v>311</v>
      </c>
      <c r="V29" s="96">
        <f t="shared" si="3"/>
        <v>595</v>
      </c>
      <c r="W29" s="96">
        <v>0</v>
      </c>
      <c r="X29" s="96">
        <v>3</v>
      </c>
      <c r="Y29" s="96">
        <v>0</v>
      </c>
      <c r="Z29" s="96">
        <f t="shared" si="4"/>
        <v>3</v>
      </c>
    </row>
    <row r="30" spans="1:26" ht="15">
      <c r="A30" s="94"/>
      <c r="B30" s="108" t="s">
        <v>82</v>
      </c>
      <c r="C30" s="96">
        <v>0</v>
      </c>
      <c r="D30" s="96">
        <v>27</v>
      </c>
      <c r="E30" s="96">
        <v>0</v>
      </c>
      <c r="F30" s="96">
        <f t="shared" si="0"/>
        <v>27</v>
      </c>
      <c r="G30" s="96">
        <v>0</v>
      </c>
      <c r="H30" s="96">
        <v>12</v>
      </c>
      <c r="I30" s="96">
        <v>0</v>
      </c>
      <c r="J30" s="96">
        <f t="shared" si="1"/>
        <v>12</v>
      </c>
      <c r="K30" s="96">
        <v>0</v>
      </c>
      <c r="L30" s="96">
        <v>0</v>
      </c>
      <c r="M30" s="96">
        <v>0</v>
      </c>
      <c r="N30" s="96">
        <f t="shared" si="5"/>
        <v>0</v>
      </c>
      <c r="O30" s="96">
        <v>0</v>
      </c>
      <c r="P30" s="96">
        <v>0</v>
      </c>
      <c r="Q30" s="96">
        <v>0</v>
      </c>
      <c r="R30" s="96">
        <f t="shared" si="2"/>
        <v>0</v>
      </c>
      <c r="S30" s="96">
        <v>4</v>
      </c>
      <c r="T30" s="96">
        <v>32</v>
      </c>
      <c r="U30" s="96">
        <v>0</v>
      </c>
      <c r="V30" s="96">
        <f t="shared" si="3"/>
        <v>36</v>
      </c>
      <c r="W30" s="96">
        <v>6</v>
      </c>
      <c r="X30" s="96">
        <v>201</v>
      </c>
      <c r="Y30" s="96">
        <v>86</v>
      </c>
      <c r="Z30" s="96">
        <f t="shared" si="4"/>
        <v>293</v>
      </c>
    </row>
    <row r="31" spans="1:26" ht="25.5">
      <c r="A31" s="94"/>
      <c r="B31" s="128" t="s">
        <v>66</v>
      </c>
      <c r="C31" s="103">
        <v>0</v>
      </c>
      <c r="D31" s="103">
        <v>631</v>
      </c>
      <c r="E31" s="103">
        <v>80</v>
      </c>
      <c r="F31" s="103">
        <f t="shared" si="0"/>
        <v>711</v>
      </c>
      <c r="G31" s="103">
        <v>0</v>
      </c>
      <c r="H31" s="103">
        <v>0</v>
      </c>
      <c r="I31" s="103">
        <v>0</v>
      </c>
      <c r="J31" s="103">
        <f t="shared" si="1"/>
        <v>0</v>
      </c>
      <c r="K31" s="103">
        <v>0</v>
      </c>
      <c r="L31" s="103">
        <v>0</v>
      </c>
      <c r="M31" s="103">
        <v>0</v>
      </c>
      <c r="N31" s="103">
        <f t="shared" si="5"/>
        <v>0</v>
      </c>
      <c r="O31" s="103">
        <v>0</v>
      </c>
      <c r="P31" s="103">
        <v>0</v>
      </c>
      <c r="Q31" s="103">
        <v>0</v>
      </c>
      <c r="R31" s="103">
        <f t="shared" si="2"/>
        <v>0</v>
      </c>
      <c r="S31" s="103">
        <v>0</v>
      </c>
      <c r="T31" s="103">
        <v>0</v>
      </c>
      <c r="U31" s="103">
        <v>0</v>
      </c>
      <c r="V31" s="103">
        <f t="shared" si="3"/>
        <v>0</v>
      </c>
      <c r="W31" s="103">
        <v>0</v>
      </c>
      <c r="X31" s="103">
        <v>92</v>
      </c>
      <c r="Y31" s="103">
        <v>1</v>
      </c>
      <c r="Z31" s="103">
        <f t="shared" si="4"/>
        <v>93</v>
      </c>
    </row>
    <row r="32" spans="1:26" ht="15">
      <c r="A32" s="94">
        <v>23</v>
      </c>
      <c r="B32" s="97" t="s">
        <v>37</v>
      </c>
      <c r="C32" s="96">
        <v>1226</v>
      </c>
      <c r="D32" s="96">
        <v>2101</v>
      </c>
      <c r="E32" s="96">
        <v>1985</v>
      </c>
      <c r="F32" s="96">
        <f t="shared" si="0"/>
        <v>5312</v>
      </c>
      <c r="G32" s="96">
        <v>19</v>
      </c>
      <c r="H32" s="96">
        <v>28</v>
      </c>
      <c r="I32" s="96">
        <v>799</v>
      </c>
      <c r="J32" s="96">
        <f t="shared" si="1"/>
        <v>846</v>
      </c>
      <c r="K32" s="96">
        <v>3</v>
      </c>
      <c r="L32" s="96">
        <v>0</v>
      </c>
      <c r="M32" s="96">
        <v>350</v>
      </c>
      <c r="N32" s="96">
        <f t="shared" si="5"/>
        <v>353</v>
      </c>
      <c r="O32" s="96">
        <v>16</v>
      </c>
      <c r="P32" s="96">
        <v>158</v>
      </c>
      <c r="Q32" s="96">
        <v>702</v>
      </c>
      <c r="R32" s="96">
        <f t="shared" si="2"/>
        <v>876</v>
      </c>
      <c r="S32" s="96">
        <v>3</v>
      </c>
      <c r="T32" s="96">
        <v>161</v>
      </c>
      <c r="U32" s="96">
        <v>0</v>
      </c>
      <c r="V32" s="96">
        <f t="shared" si="3"/>
        <v>164</v>
      </c>
      <c r="W32" s="96">
        <v>535</v>
      </c>
      <c r="X32" s="96">
        <v>1909</v>
      </c>
      <c r="Y32" s="96">
        <v>554</v>
      </c>
      <c r="Z32" s="96">
        <f t="shared" si="4"/>
        <v>2998</v>
      </c>
    </row>
    <row r="33" spans="1:26" ht="15">
      <c r="A33" s="94">
        <v>24</v>
      </c>
      <c r="B33" s="97" t="s">
        <v>85</v>
      </c>
      <c r="C33" s="96">
        <v>292</v>
      </c>
      <c r="D33" s="96">
        <v>96</v>
      </c>
      <c r="E33" s="96">
        <v>0</v>
      </c>
      <c r="F33" s="96">
        <f t="shared" si="0"/>
        <v>388</v>
      </c>
      <c r="G33" s="96">
        <v>0</v>
      </c>
      <c r="H33" s="96">
        <v>0</v>
      </c>
      <c r="I33" s="96">
        <v>0</v>
      </c>
      <c r="J33" s="96">
        <f t="shared" si="1"/>
        <v>0</v>
      </c>
      <c r="K33" s="96">
        <v>0</v>
      </c>
      <c r="L33" s="96">
        <v>0</v>
      </c>
      <c r="M33" s="96">
        <v>0</v>
      </c>
      <c r="N33" s="96">
        <f t="shared" si="5"/>
        <v>0</v>
      </c>
      <c r="O33" s="96">
        <v>0</v>
      </c>
      <c r="P33" s="96">
        <v>0</v>
      </c>
      <c r="Q33" s="96">
        <v>0</v>
      </c>
      <c r="R33" s="96">
        <f t="shared" si="2"/>
        <v>0</v>
      </c>
      <c r="S33" s="96">
        <v>17</v>
      </c>
      <c r="T33" s="96">
        <v>24</v>
      </c>
      <c r="U33" s="96">
        <v>0</v>
      </c>
      <c r="V33" s="96">
        <f t="shared" si="3"/>
        <v>41</v>
      </c>
      <c r="W33" s="96">
        <v>4</v>
      </c>
      <c r="X33" s="96">
        <v>470</v>
      </c>
      <c r="Y33" s="96">
        <v>0</v>
      </c>
      <c r="Z33" s="96">
        <f t="shared" si="4"/>
        <v>474</v>
      </c>
    </row>
    <row r="34" spans="1:26" ht="15">
      <c r="A34" s="94">
        <v>25</v>
      </c>
      <c r="B34" s="97" t="s">
        <v>87</v>
      </c>
      <c r="C34" s="96">
        <v>280</v>
      </c>
      <c r="D34" s="96">
        <v>9278</v>
      </c>
      <c r="E34" s="96">
        <v>68</v>
      </c>
      <c r="F34" s="96">
        <f t="shared" si="0"/>
        <v>9626</v>
      </c>
      <c r="G34" s="96">
        <v>34</v>
      </c>
      <c r="H34" s="96">
        <v>49</v>
      </c>
      <c r="I34" s="96">
        <v>5</v>
      </c>
      <c r="J34" s="96">
        <f t="shared" si="1"/>
        <v>88</v>
      </c>
      <c r="K34" s="96">
        <v>0</v>
      </c>
      <c r="L34" s="96">
        <v>0</v>
      </c>
      <c r="M34" s="96">
        <v>0</v>
      </c>
      <c r="N34" s="96">
        <f t="shared" si="5"/>
        <v>0</v>
      </c>
      <c r="O34" s="96">
        <v>0</v>
      </c>
      <c r="P34" s="96">
        <v>0</v>
      </c>
      <c r="Q34" s="96">
        <v>0</v>
      </c>
      <c r="R34" s="96">
        <f t="shared" si="2"/>
        <v>0</v>
      </c>
      <c r="S34" s="96">
        <v>12</v>
      </c>
      <c r="T34" s="96">
        <v>323</v>
      </c>
      <c r="U34" s="96">
        <v>2787</v>
      </c>
      <c r="V34" s="96">
        <f t="shared" si="3"/>
        <v>3122</v>
      </c>
      <c r="W34" s="96">
        <v>195</v>
      </c>
      <c r="X34" s="96">
        <v>1224</v>
      </c>
      <c r="Y34" s="96">
        <v>26</v>
      </c>
      <c r="Z34" s="96">
        <f t="shared" si="4"/>
        <v>1445</v>
      </c>
    </row>
    <row r="35" spans="1:26" ht="15">
      <c r="A35" s="94">
        <v>26</v>
      </c>
      <c r="B35" s="97" t="s">
        <v>90</v>
      </c>
      <c r="C35" s="96">
        <v>10125</v>
      </c>
      <c r="D35" s="96">
        <v>5522</v>
      </c>
      <c r="E35" s="96">
        <v>893</v>
      </c>
      <c r="F35" s="96">
        <f t="shared" si="0"/>
        <v>16540</v>
      </c>
      <c r="G35" s="96">
        <v>75</v>
      </c>
      <c r="H35" s="96">
        <v>28</v>
      </c>
      <c r="I35" s="96">
        <v>634</v>
      </c>
      <c r="J35" s="96">
        <f t="shared" si="1"/>
        <v>737</v>
      </c>
      <c r="K35" s="96">
        <v>0</v>
      </c>
      <c r="L35" s="96">
        <v>0</v>
      </c>
      <c r="M35" s="96">
        <v>0</v>
      </c>
      <c r="N35" s="96">
        <f t="shared" si="5"/>
        <v>0</v>
      </c>
      <c r="O35" s="96">
        <v>0</v>
      </c>
      <c r="P35" s="96">
        <v>0</v>
      </c>
      <c r="Q35" s="96">
        <v>0</v>
      </c>
      <c r="R35" s="96">
        <f t="shared" si="2"/>
        <v>0</v>
      </c>
      <c r="S35" s="96">
        <v>1477</v>
      </c>
      <c r="T35" s="96">
        <v>2339</v>
      </c>
      <c r="U35" s="96">
        <v>3205</v>
      </c>
      <c r="V35" s="96">
        <f t="shared" si="3"/>
        <v>7021</v>
      </c>
      <c r="W35" s="96">
        <v>355</v>
      </c>
      <c r="X35" s="96">
        <v>5271</v>
      </c>
      <c r="Y35" s="96">
        <v>270</v>
      </c>
      <c r="Z35" s="96">
        <f t="shared" si="4"/>
        <v>5896</v>
      </c>
    </row>
    <row r="36" spans="1:26" ht="15">
      <c r="A36" s="94"/>
      <c r="B36" s="109" t="s">
        <v>46</v>
      </c>
      <c r="C36" s="34">
        <f>SUM(C26:C35,C6:C25)</f>
        <v>364794</v>
      </c>
      <c r="D36" s="34">
        <f>SUM(D26:D35,D6:D25)</f>
        <v>202736</v>
      </c>
      <c r="E36" s="34">
        <f>SUM(E26:E35,E6:E25)</f>
        <v>24968</v>
      </c>
      <c r="F36" s="34">
        <f t="shared" si="0"/>
        <v>592498</v>
      </c>
      <c r="G36" s="34">
        <f>SUM(G8:G35,G6)</f>
        <v>21152</v>
      </c>
      <c r="H36" s="34">
        <f>SUM(H8:H35,H6)</f>
        <v>6103</v>
      </c>
      <c r="I36" s="34">
        <f>SUM(I8:I35,I6)</f>
        <v>7636</v>
      </c>
      <c r="J36" s="34">
        <f t="shared" si="1"/>
        <v>34891</v>
      </c>
      <c r="K36" s="34">
        <f>SUM(K8:K35,K6)</f>
        <v>24</v>
      </c>
      <c r="L36" s="34">
        <f>SUM(L8:L35,L6)</f>
        <v>187</v>
      </c>
      <c r="M36" s="34">
        <f>SUM(M26:M35,M7:M25,M6)</f>
        <v>3150</v>
      </c>
      <c r="N36" s="34">
        <f>SUM(K36:M36)</f>
        <v>3361</v>
      </c>
      <c r="O36" s="34">
        <f>SUM(O8:O35,O6)</f>
        <v>2176</v>
      </c>
      <c r="P36" s="34">
        <f>SUM(P8:P35,P6)</f>
        <v>1208</v>
      </c>
      <c r="Q36" s="34">
        <f>SUM(Q26:Q35,Q6:Q25)</f>
        <v>6702</v>
      </c>
      <c r="R36" s="34">
        <f t="shared" si="2"/>
        <v>10086</v>
      </c>
      <c r="S36" s="34">
        <f>SUM(S8:S35,S6)</f>
        <v>42266</v>
      </c>
      <c r="T36" s="34">
        <f>SUM(T8:T35,T6)</f>
        <v>35650</v>
      </c>
      <c r="U36" s="34">
        <f>SUM(U26:U35,U6:U25)</f>
        <v>40838</v>
      </c>
      <c r="V36" s="34">
        <f t="shared" si="3"/>
        <v>118754</v>
      </c>
      <c r="W36" s="34">
        <f>SUM(W8:W35,W6)</f>
        <v>108748</v>
      </c>
      <c r="X36" s="34">
        <f>SUM(X8:X35,X6)</f>
        <v>135348</v>
      </c>
      <c r="Y36" s="34">
        <f>SUM(Y26:Y35,Y6:Y25)</f>
        <v>7610</v>
      </c>
      <c r="Z36" s="34">
        <f>SUM(Z26:Z35,Z6:Z25)</f>
        <v>251706</v>
      </c>
    </row>
    <row r="38" spans="1:26" ht="15">
      <c r="A38" s="226" t="s">
        <v>172</v>
      </c>
      <c r="B38" s="227"/>
      <c r="C38" s="171">
        <v>341323</v>
      </c>
      <c r="D38" s="171">
        <v>208363</v>
      </c>
      <c r="E38" s="171">
        <v>13156</v>
      </c>
      <c r="F38" s="171">
        <v>562842</v>
      </c>
      <c r="G38" s="171">
        <v>23099</v>
      </c>
      <c r="H38" s="171">
        <v>6467</v>
      </c>
      <c r="I38" s="171">
        <v>467</v>
      </c>
      <c r="J38" s="171">
        <v>30033</v>
      </c>
      <c r="K38" s="171">
        <v>60</v>
      </c>
      <c r="L38" s="171">
        <v>135</v>
      </c>
      <c r="M38" s="171">
        <v>2178</v>
      </c>
      <c r="N38" s="171">
        <v>2373</v>
      </c>
      <c r="O38" s="171">
        <v>2104</v>
      </c>
      <c r="P38" s="171">
        <v>1521</v>
      </c>
      <c r="Q38" s="171">
        <v>10046</v>
      </c>
      <c r="R38" s="171">
        <v>13671</v>
      </c>
      <c r="S38" s="171">
        <v>63030</v>
      </c>
      <c r="T38" s="171">
        <v>51046</v>
      </c>
      <c r="U38" s="171">
        <v>33262</v>
      </c>
      <c r="V38" s="171">
        <v>147338</v>
      </c>
      <c r="W38" s="171">
        <v>50482</v>
      </c>
      <c r="X38" s="171">
        <v>130774</v>
      </c>
      <c r="Y38" s="171">
        <v>3923</v>
      </c>
      <c r="Z38" s="171">
        <v>185179</v>
      </c>
    </row>
    <row r="39" spans="1:26" ht="15">
      <c r="A39" s="228" t="s">
        <v>173</v>
      </c>
      <c r="B39" s="229"/>
      <c r="C39" s="171">
        <f>SUM(C36-C38)</f>
        <v>23471</v>
      </c>
      <c r="D39" s="171">
        <f aca="true" t="shared" si="6" ref="D39:Z39">SUM(D36-D38)</f>
        <v>-5627</v>
      </c>
      <c r="E39" s="171">
        <f t="shared" si="6"/>
        <v>11812</v>
      </c>
      <c r="F39" s="171">
        <f t="shared" si="6"/>
        <v>29656</v>
      </c>
      <c r="G39" s="171">
        <f t="shared" si="6"/>
        <v>-1947</v>
      </c>
      <c r="H39" s="171">
        <f t="shared" si="6"/>
        <v>-364</v>
      </c>
      <c r="I39" s="171">
        <f t="shared" si="6"/>
        <v>7169</v>
      </c>
      <c r="J39" s="171">
        <f t="shared" si="6"/>
        <v>4858</v>
      </c>
      <c r="K39" s="171">
        <f t="shared" si="6"/>
        <v>-36</v>
      </c>
      <c r="L39" s="171">
        <f t="shared" si="6"/>
        <v>52</v>
      </c>
      <c r="M39" s="171">
        <f t="shared" si="6"/>
        <v>972</v>
      </c>
      <c r="N39" s="171">
        <f t="shared" si="6"/>
        <v>988</v>
      </c>
      <c r="O39" s="171">
        <f t="shared" si="6"/>
        <v>72</v>
      </c>
      <c r="P39" s="171">
        <f t="shared" si="6"/>
        <v>-313</v>
      </c>
      <c r="Q39" s="171">
        <f t="shared" si="6"/>
        <v>-3344</v>
      </c>
      <c r="R39" s="171">
        <f t="shared" si="6"/>
        <v>-3585</v>
      </c>
      <c r="S39" s="171">
        <f t="shared" si="6"/>
        <v>-20764</v>
      </c>
      <c r="T39" s="171">
        <f t="shared" si="6"/>
        <v>-15396</v>
      </c>
      <c r="U39" s="171">
        <f t="shared" si="6"/>
        <v>7576</v>
      </c>
      <c r="V39" s="171">
        <f t="shared" si="6"/>
        <v>-28584</v>
      </c>
      <c r="W39" s="171">
        <f t="shared" si="6"/>
        <v>58266</v>
      </c>
      <c r="X39" s="171">
        <f t="shared" si="6"/>
        <v>4574</v>
      </c>
      <c r="Y39" s="171">
        <f t="shared" si="6"/>
        <v>3687</v>
      </c>
      <c r="Z39" s="171">
        <f t="shared" si="6"/>
        <v>66527</v>
      </c>
    </row>
    <row r="40" spans="3:5" ht="15">
      <c r="C40" s="173"/>
      <c r="D40" s="173"/>
      <c r="E40" s="173"/>
    </row>
  </sheetData>
  <sheetProtection/>
  <mergeCells count="13">
    <mergeCell ref="G4:J4"/>
    <mergeCell ref="K4:N4"/>
    <mergeCell ref="O4:R4"/>
    <mergeCell ref="S4:V4"/>
    <mergeCell ref="W4:Z4"/>
    <mergeCell ref="A1:D1"/>
    <mergeCell ref="A38:B38"/>
    <mergeCell ref="A39:B39"/>
    <mergeCell ref="A2:Z2"/>
    <mergeCell ref="A3:A5"/>
    <mergeCell ref="B3:B5"/>
    <mergeCell ref="C3:Z3"/>
    <mergeCell ref="C4:F4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6"/>
  <sheetViews>
    <sheetView zoomScale="85" zoomScaleNormal="85" zoomScalePageLayoutView="0" workbookViewId="0" topLeftCell="A1">
      <selection activeCell="AB12" sqref="AB12"/>
    </sheetView>
  </sheetViews>
  <sheetFormatPr defaultColWidth="9.140625" defaultRowHeight="15"/>
  <cols>
    <col min="1" max="1" width="2.57421875" style="0" customWidth="1"/>
    <col min="2" max="2" width="24.00390625" style="0" customWidth="1"/>
    <col min="3" max="4" width="6.57421875" style="0" bestFit="1" customWidth="1"/>
    <col min="5" max="5" width="5.7109375" style="0" bestFit="1" customWidth="1"/>
    <col min="6" max="6" width="6.57421875" style="0" customWidth="1"/>
    <col min="7" max="8" width="5.7109375" style="0" bestFit="1" customWidth="1"/>
    <col min="9" max="9" width="4.8515625" style="0" bestFit="1" customWidth="1"/>
    <col min="10" max="10" width="6.57421875" style="0" bestFit="1" customWidth="1"/>
    <col min="11" max="11" width="3.57421875" style="0" bestFit="1" customWidth="1"/>
    <col min="12" max="12" width="4.140625" style="0" bestFit="1" customWidth="1"/>
    <col min="13" max="13" width="3.57421875" style="0" bestFit="1" customWidth="1"/>
    <col min="14" max="17" width="4.8515625" style="0" bestFit="1" customWidth="1"/>
    <col min="18" max="19" width="5.7109375" style="0" bestFit="1" customWidth="1"/>
    <col min="20" max="22" width="6.57421875" style="0" bestFit="1" customWidth="1"/>
    <col min="23" max="23" width="6.57421875" style="0" customWidth="1"/>
    <col min="24" max="24" width="6.57421875" style="0" bestFit="1" customWidth="1"/>
    <col min="25" max="25" width="5.7109375" style="0" bestFit="1" customWidth="1"/>
    <col min="26" max="26" width="6.57421875" style="0" bestFit="1" customWidth="1"/>
  </cols>
  <sheetData>
    <row r="1" spans="1:2" ht="15">
      <c r="A1" s="149" t="s">
        <v>99</v>
      </c>
      <c r="B1" s="149"/>
    </row>
    <row r="2" spans="1:26" ht="40.5" customHeight="1">
      <c r="A2" s="232" t="s">
        <v>106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6" ht="15">
      <c r="A3" s="233" t="s">
        <v>12</v>
      </c>
      <c r="B3" s="233" t="s">
        <v>107</v>
      </c>
      <c r="C3" s="234" t="s">
        <v>0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</row>
    <row r="4" spans="1:26" ht="15">
      <c r="A4" s="233"/>
      <c r="B4" s="233"/>
      <c r="C4" s="235" t="s">
        <v>5</v>
      </c>
      <c r="D4" s="235"/>
      <c r="E4" s="235"/>
      <c r="F4" s="235"/>
      <c r="G4" s="235" t="s">
        <v>6</v>
      </c>
      <c r="H4" s="235"/>
      <c r="I4" s="235"/>
      <c r="J4" s="235"/>
      <c r="K4" s="235" t="s">
        <v>7</v>
      </c>
      <c r="L4" s="235"/>
      <c r="M4" s="235"/>
      <c r="N4" s="235"/>
      <c r="O4" s="235" t="s">
        <v>8</v>
      </c>
      <c r="P4" s="235"/>
      <c r="Q4" s="235"/>
      <c r="R4" s="235"/>
      <c r="S4" s="235" t="s">
        <v>9</v>
      </c>
      <c r="T4" s="235"/>
      <c r="U4" s="235"/>
      <c r="V4" s="235"/>
      <c r="W4" s="235" t="s">
        <v>10</v>
      </c>
      <c r="X4" s="235"/>
      <c r="Y4" s="235"/>
      <c r="Z4" s="235"/>
    </row>
    <row r="5" spans="1:26" ht="71.25" customHeight="1">
      <c r="A5" s="233"/>
      <c r="B5" s="233"/>
      <c r="C5" s="112" t="s">
        <v>108</v>
      </c>
      <c r="D5" s="112" t="s">
        <v>109</v>
      </c>
      <c r="E5" s="112" t="s">
        <v>50</v>
      </c>
      <c r="F5" s="113" t="s">
        <v>51</v>
      </c>
      <c r="G5" s="112" t="s">
        <v>108</v>
      </c>
      <c r="H5" s="112" t="s">
        <v>109</v>
      </c>
      <c r="I5" s="112" t="s">
        <v>50</v>
      </c>
      <c r="J5" s="113" t="s">
        <v>51</v>
      </c>
      <c r="K5" s="112" t="s">
        <v>108</v>
      </c>
      <c r="L5" s="112" t="s">
        <v>109</v>
      </c>
      <c r="M5" s="112" t="s">
        <v>50</v>
      </c>
      <c r="N5" s="113" t="s">
        <v>51</v>
      </c>
      <c r="O5" s="112" t="s">
        <v>108</v>
      </c>
      <c r="P5" s="112" t="s">
        <v>109</v>
      </c>
      <c r="Q5" s="112" t="s">
        <v>50</v>
      </c>
      <c r="R5" s="113" t="s">
        <v>51</v>
      </c>
      <c r="S5" s="112" t="s">
        <v>108</v>
      </c>
      <c r="T5" s="112" t="s">
        <v>109</v>
      </c>
      <c r="U5" s="112" t="s">
        <v>50</v>
      </c>
      <c r="V5" s="113" t="s">
        <v>51</v>
      </c>
      <c r="W5" s="112" t="s">
        <v>108</v>
      </c>
      <c r="X5" s="112" t="s">
        <v>109</v>
      </c>
      <c r="Y5" s="112" t="s">
        <v>50</v>
      </c>
      <c r="Z5" s="113" t="s">
        <v>51</v>
      </c>
    </row>
    <row r="6" spans="1:26" ht="45">
      <c r="A6" s="114">
        <v>1</v>
      </c>
      <c r="B6" s="115" t="s">
        <v>110</v>
      </c>
      <c r="C6" s="116">
        <v>10412</v>
      </c>
      <c r="D6" s="116">
        <v>85169</v>
      </c>
      <c r="E6" s="116">
        <v>974</v>
      </c>
      <c r="F6" s="116">
        <f aca="true" t="shared" si="0" ref="F6:F53">SUM(C6:E6)</f>
        <v>96555</v>
      </c>
      <c r="G6" s="116">
        <v>26</v>
      </c>
      <c r="H6" s="116">
        <v>96</v>
      </c>
      <c r="I6" s="116">
        <v>6</v>
      </c>
      <c r="J6" s="116">
        <f aca="true" t="shared" si="1" ref="J6:J53">SUM(G6:I6)</f>
        <v>128</v>
      </c>
      <c r="K6" s="116">
        <v>0</v>
      </c>
      <c r="L6" s="116">
        <v>0</v>
      </c>
      <c r="M6" s="116">
        <v>0</v>
      </c>
      <c r="N6" s="116">
        <f aca="true" t="shared" si="2" ref="N6:N53">SUM(K6:M6)</f>
        <v>0</v>
      </c>
      <c r="O6" s="116">
        <v>0</v>
      </c>
      <c r="P6" s="116">
        <v>0</v>
      </c>
      <c r="Q6" s="116">
        <v>0</v>
      </c>
      <c r="R6" s="116">
        <f aca="true" t="shared" si="3" ref="R6:R53">SUM(O6:Q6)</f>
        <v>0</v>
      </c>
      <c r="S6" s="116">
        <v>178</v>
      </c>
      <c r="T6" s="116">
        <v>634</v>
      </c>
      <c r="U6" s="116">
        <v>6009</v>
      </c>
      <c r="V6" s="116">
        <f aca="true" t="shared" si="4" ref="V6:V53">SUM(S6:U6)</f>
        <v>6821</v>
      </c>
      <c r="W6" s="116">
        <v>5251</v>
      </c>
      <c r="X6" s="116">
        <v>52297</v>
      </c>
      <c r="Y6" s="116">
        <v>124</v>
      </c>
      <c r="Z6" s="116">
        <f aca="true" t="shared" si="5" ref="Z6:Z53">SUM(W6:Y6)</f>
        <v>57672</v>
      </c>
    </row>
    <row r="7" spans="1:26" ht="12.75" customHeight="1">
      <c r="A7" s="114">
        <v>2</v>
      </c>
      <c r="B7" s="115" t="s">
        <v>111</v>
      </c>
      <c r="C7" s="116">
        <v>139</v>
      </c>
      <c r="D7" s="116">
        <v>400</v>
      </c>
      <c r="E7" s="116">
        <v>0</v>
      </c>
      <c r="F7" s="116">
        <f t="shared" si="0"/>
        <v>539</v>
      </c>
      <c r="G7" s="116">
        <v>0</v>
      </c>
      <c r="H7" s="116">
        <v>0</v>
      </c>
      <c r="I7" s="116">
        <v>0</v>
      </c>
      <c r="J7" s="116">
        <f t="shared" si="1"/>
        <v>0</v>
      </c>
      <c r="K7" s="116">
        <v>0</v>
      </c>
      <c r="L7" s="116">
        <v>0</v>
      </c>
      <c r="M7" s="116">
        <v>0</v>
      </c>
      <c r="N7" s="116">
        <f t="shared" si="2"/>
        <v>0</v>
      </c>
      <c r="O7" s="116">
        <v>0</v>
      </c>
      <c r="P7" s="116">
        <v>0</v>
      </c>
      <c r="Q7" s="116">
        <v>0</v>
      </c>
      <c r="R7" s="116">
        <f t="shared" si="3"/>
        <v>0</v>
      </c>
      <c r="S7" s="116">
        <v>256</v>
      </c>
      <c r="T7" s="116">
        <v>256</v>
      </c>
      <c r="U7" s="116">
        <v>0</v>
      </c>
      <c r="V7" s="116">
        <f t="shared" si="4"/>
        <v>512</v>
      </c>
      <c r="W7" s="116">
        <v>746</v>
      </c>
      <c r="X7" s="116">
        <v>6323</v>
      </c>
      <c r="Y7" s="116">
        <v>0</v>
      </c>
      <c r="Z7" s="116">
        <f t="shared" si="5"/>
        <v>7069</v>
      </c>
    </row>
    <row r="8" spans="1:26" ht="22.5">
      <c r="A8" s="114">
        <v>3</v>
      </c>
      <c r="B8" s="115" t="s">
        <v>112</v>
      </c>
      <c r="C8" s="116">
        <v>9422</v>
      </c>
      <c r="D8" s="116">
        <v>12484</v>
      </c>
      <c r="E8" s="116">
        <v>3420</v>
      </c>
      <c r="F8" s="116">
        <f t="shared" si="0"/>
        <v>25326</v>
      </c>
      <c r="G8" s="116">
        <v>3541</v>
      </c>
      <c r="H8" s="116">
        <v>148</v>
      </c>
      <c r="I8" s="117">
        <v>1762</v>
      </c>
      <c r="J8" s="116">
        <f t="shared" si="1"/>
        <v>5451</v>
      </c>
      <c r="K8" s="116">
        <v>0</v>
      </c>
      <c r="L8" s="116">
        <v>10</v>
      </c>
      <c r="M8" s="116">
        <v>85</v>
      </c>
      <c r="N8" s="116">
        <f t="shared" si="2"/>
        <v>95</v>
      </c>
      <c r="O8" s="116">
        <v>0</v>
      </c>
      <c r="P8" s="116">
        <v>7</v>
      </c>
      <c r="Q8" s="116">
        <v>152</v>
      </c>
      <c r="R8" s="116">
        <f t="shared" si="3"/>
        <v>159</v>
      </c>
      <c r="S8" s="116">
        <v>675</v>
      </c>
      <c r="T8" s="116">
        <v>309</v>
      </c>
      <c r="U8" s="116">
        <v>3467</v>
      </c>
      <c r="V8" s="116">
        <f t="shared" si="4"/>
        <v>4451</v>
      </c>
      <c r="W8" s="116">
        <v>1092</v>
      </c>
      <c r="X8" s="116">
        <v>8365</v>
      </c>
      <c r="Y8" s="116">
        <v>541</v>
      </c>
      <c r="Z8" s="116">
        <f t="shared" si="5"/>
        <v>9998</v>
      </c>
    </row>
    <row r="9" spans="1:26" ht="22.5">
      <c r="A9" s="114"/>
      <c r="B9" s="118" t="s">
        <v>113</v>
      </c>
      <c r="C9" s="116">
        <v>171</v>
      </c>
      <c r="D9" s="116">
        <v>1744</v>
      </c>
      <c r="E9" s="116">
        <v>436</v>
      </c>
      <c r="F9" s="116">
        <f t="shared" si="0"/>
        <v>2351</v>
      </c>
      <c r="G9" s="116">
        <v>0</v>
      </c>
      <c r="H9" s="116">
        <v>0</v>
      </c>
      <c r="I9" s="116">
        <v>170</v>
      </c>
      <c r="J9" s="116">
        <f t="shared" si="1"/>
        <v>170</v>
      </c>
      <c r="K9" s="116">
        <v>0</v>
      </c>
      <c r="L9" s="116">
        <v>0</v>
      </c>
      <c r="M9" s="116">
        <v>0</v>
      </c>
      <c r="N9" s="116">
        <f t="shared" si="2"/>
        <v>0</v>
      </c>
      <c r="O9" s="116">
        <v>0</v>
      </c>
      <c r="P9" s="116">
        <v>0</v>
      </c>
      <c r="Q9" s="116">
        <v>0</v>
      </c>
      <c r="R9" s="116">
        <f t="shared" si="3"/>
        <v>0</v>
      </c>
      <c r="S9" s="116">
        <v>6</v>
      </c>
      <c r="T9" s="116">
        <v>161</v>
      </c>
      <c r="U9" s="116">
        <v>1655</v>
      </c>
      <c r="V9" s="116">
        <f t="shared" si="4"/>
        <v>1822</v>
      </c>
      <c r="W9" s="116">
        <v>227</v>
      </c>
      <c r="X9" s="116">
        <v>1765</v>
      </c>
      <c r="Y9" s="116">
        <v>22</v>
      </c>
      <c r="Z9" s="116">
        <f t="shared" si="5"/>
        <v>2014</v>
      </c>
    </row>
    <row r="10" spans="1:26" ht="22.5">
      <c r="A10" s="114">
        <v>4</v>
      </c>
      <c r="B10" s="115" t="s">
        <v>114</v>
      </c>
      <c r="C10" s="116">
        <v>71138</v>
      </c>
      <c r="D10" s="116">
        <v>5840</v>
      </c>
      <c r="E10" s="116">
        <v>2492</v>
      </c>
      <c r="F10" s="116">
        <f t="shared" si="0"/>
        <v>79470</v>
      </c>
      <c r="G10" s="116">
        <v>2492</v>
      </c>
      <c r="H10" s="116">
        <v>1299</v>
      </c>
      <c r="I10" s="116">
        <v>45</v>
      </c>
      <c r="J10" s="116">
        <f t="shared" si="1"/>
        <v>3836</v>
      </c>
      <c r="K10" s="116">
        <v>0</v>
      </c>
      <c r="L10" s="116">
        <v>0</v>
      </c>
      <c r="M10" s="116">
        <v>0</v>
      </c>
      <c r="N10" s="116">
        <f t="shared" si="2"/>
        <v>0</v>
      </c>
      <c r="O10" s="116">
        <v>0</v>
      </c>
      <c r="P10" s="116">
        <v>0</v>
      </c>
      <c r="Q10" s="116">
        <v>5</v>
      </c>
      <c r="R10" s="116">
        <f t="shared" si="3"/>
        <v>5</v>
      </c>
      <c r="S10" s="116">
        <v>6413</v>
      </c>
      <c r="T10" s="116">
        <v>2126</v>
      </c>
      <c r="U10" s="116">
        <v>4214</v>
      </c>
      <c r="V10" s="116">
        <f t="shared" si="4"/>
        <v>12753</v>
      </c>
      <c r="W10" s="116">
        <v>3693</v>
      </c>
      <c r="X10" s="116">
        <v>1501</v>
      </c>
      <c r="Y10" s="116">
        <v>138</v>
      </c>
      <c r="Z10" s="116">
        <f t="shared" si="5"/>
        <v>5332</v>
      </c>
    </row>
    <row r="11" spans="1:26" ht="15">
      <c r="A11" s="114"/>
      <c r="B11" s="118" t="s">
        <v>115</v>
      </c>
      <c r="C11" s="116">
        <v>46488</v>
      </c>
      <c r="D11" s="116">
        <v>1850</v>
      </c>
      <c r="E11" s="116">
        <v>0</v>
      </c>
      <c r="F11" s="116">
        <f t="shared" si="0"/>
        <v>48338</v>
      </c>
      <c r="G11" s="116">
        <v>541</v>
      </c>
      <c r="H11" s="116">
        <v>19</v>
      </c>
      <c r="I11" s="116">
        <v>0</v>
      </c>
      <c r="J11" s="116">
        <f t="shared" si="1"/>
        <v>560</v>
      </c>
      <c r="K11" s="116">
        <v>0</v>
      </c>
      <c r="L11" s="116">
        <v>0</v>
      </c>
      <c r="M11" s="116">
        <v>0</v>
      </c>
      <c r="N11" s="116">
        <f t="shared" si="2"/>
        <v>0</v>
      </c>
      <c r="O11" s="116">
        <v>0</v>
      </c>
      <c r="P11" s="116">
        <v>0</v>
      </c>
      <c r="Q11" s="116">
        <v>0</v>
      </c>
      <c r="R11" s="116">
        <f t="shared" si="3"/>
        <v>0</v>
      </c>
      <c r="S11" s="116">
        <v>4566</v>
      </c>
      <c r="T11" s="116">
        <v>686</v>
      </c>
      <c r="U11" s="116">
        <v>0</v>
      </c>
      <c r="V11" s="116">
        <f t="shared" si="4"/>
        <v>5252</v>
      </c>
      <c r="W11" s="116">
        <v>514</v>
      </c>
      <c r="X11" s="116">
        <v>307</v>
      </c>
      <c r="Y11" s="116">
        <v>0</v>
      </c>
      <c r="Z11" s="116">
        <f t="shared" si="5"/>
        <v>821</v>
      </c>
    </row>
    <row r="12" spans="1:26" ht="22.5">
      <c r="A12" s="114">
        <v>5</v>
      </c>
      <c r="B12" s="119" t="s">
        <v>116</v>
      </c>
      <c r="C12" s="116">
        <v>8762</v>
      </c>
      <c r="D12" s="116">
        <f>(3993+3667)+(16266+2175)</f>
        <v>26101</v>
      </c>
      <c r="E12" s="116">
        <v>4292</v>
      </c>
      <c r="F12" s="116">
        <f t="shared" si="0"/>
        <v>39155</v>
      </c>
      <c r="G12" s="116">
        <v>781</v>
      </c>
      <c r="H12" s="116">
        <f>815+60</f>
        <v>875</v>
      </c>
      <c r="I12" s="116">
        <v>0</v>
      </c>
      <c r="J12" s="116">
        <f t="shared" si="1"/>
        <v>1656</v>
      </c>
      <c r="K12" s="116">
        <v>0</v>
      </c>
      <c r="L12" s="116">
        <v>0</v>
      </c>
      <c r="M12" s="116">
        <v>0</v>
      </c>
      <c r="N12" s="116">
        <f t="shared" si="2"/>
        <v>0</v>
      </c>
      <c r="O12" s="116">
        <v>0</v>
      </c>
      <c r="P12" s="116">
        <v>0</v>
      </c>
      <c r="Q12" s="116">
        <v>0</v>
      </c>
      <c r="R12" s="116">
        <f t="shared" si="3"/>
        <v>0</v>
      </c>
      <c r="S12" s="116">
        <v>362</v>
      </c>
      <c r="T12" s="116">
        <f>(19+3101)+(325+160)</f>
        <v>3605</v>
      </c>
      <c r="U12" s="116">
        <v>0</v>
      </c>
      <c r="V12" s="116">
        <f t="shared" si="4"/>
        <v>3967</v>
      </c>
      <c r="W12" s="116">
        <v>1677</v>
      </c>
      <c r="X12" s="116">
        <f>5725+(5836+961)</f>
        <v>12522</v>
      </c>
      <c r="Y12" s="116">
        <v>215</v>
      </c>
      <c r="Z12" s="116">
        <f t="shared" si="5"/>
        <v>14414</v>
      </c>
    </row>
    <row r="13" spans="1:26" ht="15">
      <c r="A13" s="114"/>
      <c r="B13" s="120" t="s">
        <v>117</v>
      </c>
      <c r="C13" s="116">
        <v>6883</v>
      </c>
      <c r="D13" s="116">
        <f>16266+2175</f>
        <v>18441</v>
      </c>
      <c r="E13" s="116">
        <v>71</v>
      </c>
      <c r="F13" s="116">
        <f>SUM(C13:E13)</f>
        <v>25395</v>
      </c>
      <c r="G13" s="116">
        <v>34</v>
      </c>
      <c r="H13" s="116">
        <v>0</v>
      </c>
      <c r="I13" s="116">
        <v>0</v>
      </c>
      <c r="J13" s="116">
        <f t="shared" si="1"/>
        <v>34</v>
      </c>
      <c r="K13" s="116">
        <v>0</v>
      </c>
      <c r="L13" s="116">
        <v>0</v>
      </c>
      <c r="M13" s="116">
        <v>0</v>
      </c>
      <c r="N13" s="116">
        <f t="shared" si="2"/>
        <v>0</v>
      </c>
      <c r="O13" s="116">
        <v>0</v>
      </c>
      <c r="P13" s="116">
        <v>0</v>
      </c>
      <c r="Q13" s="116">
        <v>0</v>
      </c>
      <c r="R13" s="116">
        <f t="shared" si="3"/>
        <v>0</v>
      </c>
      <c r="S13" s="116">
        <v>352</v>
      </c>
      <c r="T13" s="116">
        <f>325+160</f>
        <v>485</v>
      </c>
      <c r="U13" s="116">
        <v>0</v>
      </c>
      <c r="V13" s="116">
        <f t="shared" si="4"/>
        <v>837</v>
      </c>
      <c r="W13" s="116">
        <v>302</v>
      </c>
      <c r="X13" s="116">
        <f>5836+961</f>
        <v>6797</v>
      </c>
      <c r="Y13" s="116">
        <v>67</v>
      </c>
      <c r="Z13" s="116">
        <f t="shared" si="5"/>
        <v>7166</v>
      </c>
    </row>
    <row r="14" spans="1:26" ht="22.5">
      <c r="A14" s="114">
        <v>6</v>
      </c>
      <c r="B14" s="115" t="s">
        <v>118</v>
      </c>
      <c r="C14" s="116">
        <v>12020</v>
      </c>
      <c r="D14" s="116">
        <v>24895</v>
      </c>
      <c r="E14" s="116">
        <v>0</v>
      </c>
      <c r="F14" s="116">
        <f t="shared" si="0"/>
        <v>36915</v>
      </c>
      <c r="G14" s="116">
        <v>988</v>
      </c>
      <c r="H14" s="116">
        <v>303</v>
      </c>
      <c r="I14" s="116">
        <v>0</v>
      </c>
      <c r="J14" s="116">
        <f t="shared" si="1"/>
        <v>1291</v>
      </c>
      <c r="K14" s="116">
        <v>0</v>
      </c>
      <c r="L14" s="116">
        <v>0</v>
      </c>
      <c r="M14" s="116">
        <v>0</v>
      </c>
      <c r="N14" s="116">
        <f t="shared" si="2"/>
        <v>0</v>
      </c>
      <c r="O14" s="116">
        <v>0</v>
      </c>
      <c r="P14" s="116">
        <v>0</v>
      </c>
      <c r="Q14" s="116">
        <v>0</v>
      </c>
      <c r="R14" s="116">
        <f t="shared" si="3"/>
        <v>0</v>
      </c>
      <c r="S14" s="116">
        <v>776</v>
      </c>
      <c r="T14" s="116">
        <v>7497</v>
      </c>
      <c r="U14" s="116">
        <v>0</v>
      </c>
      <c r="V14" s="116">
        <f t="shared" si="4"/>
        <v>8273</v>
      </c>
      <c r="W14" s="116">
        <v>1943</v>
      </c>
      <c r="X14" s="116">
        <v>3928</v>
      </c>
      <c r="Y14" s="116">
        <v>0</v>
      </c>
      <c r="Z14" s="116">
        <f t="shared" si="5"/>
        <v>5871</v>
      </c>
    </row>
    <row r="15" spans="1:26" ht="15">
      <c r="A15" s="114"/>
      <c r="B15" s="118" t="s">
        <v>119</v>
      </c>
      <c r="C15" s="116">
        <v>167</v>
      </c>
      <c r="D15" s="116">
        <v>1013</v>
      </c>
      <c r="E15" s="116">
        <v>0</v>
      </c>
      <c r="F15" s="116">
        <f t="shared" si="0"/>
        <v>1180</v>
      </c>
      <c r="G15" s="116">
        <v>0</v>
      </c>
      <c r="H15" s="116">
        <v>0</v>
      </c>
      <c r="I15" s="116">
        <v>0</v>
      </c>
      <c r="J15" s="116">
        <f t="shared" si="1"/>
        <v>0</v>
      </c>
      <c r="K15" s="116">
        <v>0</v>
      </c>
      <c r="L15" s="116">
        <v>0</v>
      </c>
      <c r="M15" s="116">
        <v>0</v>
      </c>
      <c r="N15" s="116">
        <f t="shared" si="2"/>
        <v>0</v>
      </c>
      <c r="O15" s="116">
        <v>0</v>
      </c>
      <c r="P15" s="116">
        <v>0</v>
      </c>
      <c r="Q15" s="116">
        <v>0</v>
      </c>
      <c r="R15" s="116">
        <f t="shared" si="3"/>
        <v>0</v>
      </c>
      <c r="S15" s="116">
        <v>25</v>
      </c>
      <c r="T15" s="116">
        <v>182</v>
      </c>
      <c r="U15" s="116">
        <v>0</v>
      </c>
      <c r="V15" s="116">
        <f t="shared" si="4"/>
        <v>207</v>
      </c>
      <c r="W15" s="116">
        <v>54</v>
      </c>
      <c r="X15" s="116">
        <v>141</v>
      </c>
      <c r="Y15" s="116">
        <v>0</v>
      </c>
      <c r="Z15" s="116">
        <f t="shared" si="5"/>
        <v>195</v>
      </c>
    </row>
    <row r="16" spans="1:26" ht="22.5">
      <c r="A16" s="114">
        <v>7</v>
      </c>
      <c r="B16" s="121" t="s">
        <v>120</v>
      </c>
      <c r="C16" s="116">
        <v>63</v>
      </c>
      <c r="D16" s="116">
        <v>1241</v>
      </c>
      <c r="E16" s="116" t="s">
        <v>121</v>
      </c>
      <c r="F16" s="116">
        <f t="shared" si="0"/>
        <v>1304</v>
      </c>
      <c r="G16" s="116">
        <v>10</v>
      </c>
      <c r="H16" s="116">
        <v>126</v>
      </c>
      <c r="I16" s="116" t="s">
        <v>121</v>
      </c>
      <c r="J16" s="116">
        <f t="shared" si="1"/>
        <v>136</v>
      </c>
      <c r="K16" s="116">
        <v>0</v>
      </c>
      <c r="L16" s="116">
        <v>0</v>
      </c>
      <c r="M16" s="116" t="s">
        <v>121</v>
      </c>
      <c r="N16" s="116">
        <f t="shared" si="2"/>
        <v>0</v>
      </c>
      <c r="O16" s="116">
        <v>0</v>
      </c>
      <c r="P16" s="116">
        <v>0</v>
      </c>
      <c r="Q16" s="116" t="s">
        <v>121</v>
      </c>
      <c r="R16" s="116">
        <f t="shared" si="3"/>
        <v>0</v>
      </c>
      <c r="S16" s="116">
        <v>4</v>
      </c>
      <c r="T16" s="116">
        <v>347</v>
      </c>
      <c r="U16" s="116" t="s">
        <v>121</v>
      </c>
      <c r="V16" s="116">
        <f t="shared" si="4"/>
        <v>351</v>
      </c>
      <c r="W16" s="116">
        <v>25</v>
      </c>
      <c r="X16" s="116">
        <v>704</v>
      </c>
      <c r="Y16" s="116" t="s">
        <v>121</v>
      </c>
      <c r="Z16" s="116">
        <f t="shared" si="5"/>
        <v>729</v>
      </c>
    </row>
    <row r="17" spans="1:26" ht="22.5">
      <c r="A17" s="114">
        <v>8</v>
      </c>
      <c r="B17" s="115" t="s">
        <v>122</v>
      </c>
      <c r="C17" s="116">
        <v>36652</v>
      </c>
      <c r="D17" s="116">
        <v>1823</v>
      </c>
      <c r="E17" s="116">
        <v>1297</v>
      </c>
      <c r="F17" s="116">
        <f t="shared" si="0"/>
        <v>39772</v>
      </c>
      <c r="G17" s="116">
        <v>3774</v>
      </c>
      <c r="H17" s="116">
        <v>34</v>
      </c>
      <c r="I17" s="116">
        <v>102</v>
      </c>
      <c r="J17" s="116">
        <f t="shared" si="1"/>
        <v>3910</v>
      </c>
      <c r="K17" s="116">
        <v>733</v>
      </c>
      <c r="L17" s="116">
        <v>0</v>
      </c>
      <c r="M17" s="116">
        <v>4</v>
      </c>
      <c r="N17" s="116">
        <f t="shared" si="2"/>
        <v>737</v>
      </c>
      <c r="O17" s="116">
        <v>1417</v>
      </c>
      <c r="P17" s="116">
        <v>7</v>
      </c>
      <c r="Q17" s="116">
        <v>138</v>
      </c>
      <c r="R17" s="116">
        <f t="shared" si="3"/>
        <v>1562</v>
      </c>
      <c r="S17" s="116">
        <v>9277</v>
      </c>
      <c r="T17" s="116">
        <v>602</v>
      </c>
      <c r="U17" s="116">
        <v>1162</v>
      </c>
      <c r="V17" s="116">
        <f t="shared" si="4"/>
        <v>11041</v>
      </c>
      <c r="W17" s="116">
        <v>9195</v>
      </c>
      <c r="X17" s="116">
        <v>1332</v>
      </c>
      <c r="Y17" s="116">
        <v>95</v>
      </c>
      <c r="Z17" s="116">
        <f t="shared" si="5"/>
        <v>10622</v>
      </c>
    </row>
    <row r="18" spans="1:26" ht="22.5">
      <c r="A18" s="114">
        <v>9</v>
      </c>
      <c r="B18" s="119" t="s">
        <v>123</v>
      </c>
      <c r="C18" s="116">
        <v>467</v>
      </c>
      <c r="D18" s="116">
        <v>78</v>
      </c>
      <c r="E18" s="116">
        <v>2771</v>
      </c>
      <c r="F18" s="116">
        <f t="shared" si="0"/>
        <v>3316</v>
      </c>
      <c r="G18" s="116">
        <v>127</v>
      </c>
      <c r="H18" s="116">
        <v>26</v>
      </c>
      <c r="I18" s="116">
        <v>20</v>
      </c>
      <c r="J18" s="116">
        <f t="shared" si="1"/>
        <v>173</v>
      </c>
      <c r="K18" s="116">
        <v>0</v>
      </c>
      <c r="L18" s="116">
        <v>0</v>
      </c>
      <c r="M18" s="116">
        <v>0</v>
      </c>
      <c r="N18" s="116">
        <f t="shared" si="2"/>
        <v>0</v>
      </c>
      <c r="O18" s="116">
        <v>0</v>
      </c>
      <c r="P18" s="116">
        <v>0</v>
      </c>
      <c r="Q18" s="116">
        <v>0</v>
      </c>
      <c r="R18" s="116">
        <f t="shared" si="3"/>
        <v>0</v>
      </c>
      <c r="S18" s="116">
        <v>79</v>
      </c>
      <c r="T18" s="116">
        <v>51</v>
      </c>
      <c r="U18" s="116">
        <v>2090</v>
      </c>
      <c r="V18" s="116">
        <f t="shared" si="4"/>
        <v>2220</v>
      </c>
      <c r="W18" s="116">
        <v>143</v>
      </c>
      <c r="X18" s="116">
        <v>84</v>
      </c>
      <c r="Y18" s="116">
        <v>4078</v>
      </c>
      <c r="Z18" s="116">
        <f t="shared" si="5"/>
        <v>4305</v>
      </c>
    </row>
    <row r="19" spans="1:26" ht="22.5">
      <c r="A19" s="114">
        <v>10</v>
      </c>
      <c r="B19" s="115" t="s">
        <v>124</v>
      </c>
      <c r="C19" s="116">
        <v>86</v>
      </c>
      <c r="D19" s="116">
        <v>3653</v>
      </c>
      <c r="E19" s="116">
        <v>23</v>
      </c>
      <c r="F19" s="116">
        <f>SUM(C19:E19)</f>
        <v>3762</v>
      </c>
      <c r="G19" s="116">
        <v>0</v>
      </c>
      <c r="H19" s="116">
        <v>0</v>
      </c>
      <c r="I19" s="116">
        <v>0</v>
      </c>
      <c r="J19" s="116">
        <f t="shared" si="1"/>
        <v>0</v>
      </c>
      <c r="K19" s="116">
        <v>0</v>
      </c>
      <c r="L19" s="116">
        <v>0</v>
      </c>
      <c r="M19" s="116">
        <v>0</v>
      </c>
      <c r="N19" s="116">
        <f t="shared" si="2"/>
        <v>0</v>
      </c>
      <c r="O19" s="116">
        <v>0</v>
      </c>
      <c r="P19" s="116">
        <v>0</v>
      </c>
      <c r="Q19" s="116">
        <v>0</v>
      </c>
      <c r="R19" s="116">
        <f t="shared" si="3"/>
        <v>0</v>
      </c>
      <c r="S19" s="116">
        <v>157</v>
      </c>
      <c r="T19" s="116">
        <v>304</v>
      </c>
      <c r="U19" s="116">
        <v>3062</v>
      </c>
      <c r="V19" s="116">
        <f t="shared" si="4"/>
        <v>3523</v>
      </c>
      <c r="W19" s="116">
        <v>51</v>
      </c>
      <c r="X19" s="116">
        <v>126</v>
      </c>
      <c r="Y19" s="116">
        <v>33</v>
      </c>
      <c r="Z19" s="116">
        <f t="shared" si="5"/>
        <v>210</v>
      </c>
    </row>
    <row r="20" spans="1:26" ht="22.5">
      <c r="A20" s="114">
        <v>11</v>
      </c>
      <c r="B20" s="115" t="s">
        <v>125</v>
      </c>
      <c r="C20" s="116">
        <v>43482</v>
      </c>
      <c r="D20" s="116">
        <v>33741</v>
      </c>
      <c r="E20" s="116">
        <v>4918</v>
      </c>
      <c r="F20" s="116">
        <f t="shared" si="0"/>
        <v>82141</v>
      </c>
      <c r="G20" s="116">
        <v>9631</v>
      </c>
      <c r="H20" s="116">
        <v>1638</v>
      </c>
      <c r="I20" s="116">
        <v>140</v>
      </c>
      <c r="J20" s="116">
        <f t="shared" si="1"/>
        <v>11409</v>
      </c>
      <c r="K20" s="116">
        <v>21</v>
      </c>
      <c r="L20" s="116">
        <v>7</v>
      </c>
      <c r="M20" s="116">
        <v>34</v>
      </c>
      <c r="N20" s="116">
        <f t="shared" si="2"/>
        <v>62</v>
      </c>
      <c r="O20" s="116">
        <v>3625</v>
      </c>
      <c r="P20" s="116">
        <v>183</v>
      </c>
      <c r="Q20" s="116">
        <v>111</v>
      </c>
      <c r="R20" s="116">
        <f t="shared" si="3"/>
        <v>3919</v>
      </c>
      <c r="S20" s="116">
        <v>1316</v>
      </c>
      <c r="T20" s="116">
        <v>536</v>
      </c>
      <c r="U20" s="116">
        <v>70</v>
      </c>
      <c r="V20" s="116">
        <f t="shared" si="4"/>
        <v>1922</v>
      </c>
      <c r="W20" s="116">
        <v>6391</v>
      </c>
      <c r="X20" s="116">
        <v>14292</v>
      </c>
      <c r="Y20" s="116">
        <v>284</v>
      </c>
      <c r="Z20" s="116">
        <f t="shared" si="5"/>
        <v>20967</v>
      </c>
    </row>
    <row r="21" spans="1:26" ht="22.5">
      <c r="A21" s="114">
        <v>12</v>
      </c>
      <c r="B21" s="115" t="s">
        <v>126</v>
      </c>
      <c r="C21" s="116">
        <v>85</v>
      </c>
      <c r="D21" s="116">
        <v>5724</v>
      </c>
      <c r="E21" s="116">
        <v>2544</v>
      </c>
      <c r="F21" s="116">
        <f t="shared" si="0"/>
        <v>8353</v>
      </c>
      <c r="G21" s="116">
        <v>0</v>
      </c>
      <c r="H21" s="116">
        <v>4</v>
      </c>
      <c r="I21" s="116">
        <v>2</v>
      </c>
      <c r="J21" s="116">
        <f t="shared" si="1"/>
        <v>6</v>
      </c>
      <c r="K21" s="116">
        <v>0</v>
      </c>
      <c r="L21" s="116">
        <v>0</v>
      </c>
      <c r="M21" s="116">
        <v>0</v>
      </c>
      <c r="N21" s="116">
        <f t="shared" si="2"/>
        <v>0</v>
      </c>
      <c r="O21" s="116">
        <v>0</v>
      </c>
      <c r="P21" s="116">
        <v>0</v>
      </c>
      <c r="Q21" s="116">
        <v>0</v>
      </c>
      <c r="R21" s="116">
        <f t="shared" si="3"/>
        <v>0</v>
      </c>
      <c r="S21" s="116">
        <v>2</v>
      </c>
      <c r="T21" s="116">
        <v>4198</v>
      </c>
      <c r="U21" s="116">
        <v>2016</v>
      </c>
      <c r="V21" s="116">
        <f t="shared" si="4"/>
        <v>6216</v>
      </c>
      <c r="W21" s="116">
        <v>49</v>
      </c>
      <c r="X21" s="116">
        <v>3484</v>
      </c>
      <c r="Y21" s="116">
        <v>1962</v>
      </c>
      <c r="Z21" s="116">
        <f t="shared" si="5"/>
        <v>5495</v>
      </c>
    </row>
    <row r="22" spans="1:26" ht="22.5">
      <c r="A22" s="114">
        <v>13</v>
      </c>
      <c r="B22" s="115" t="s">
        <v>127</v>
      </c>
      <c r="C22" s="116">
        <v>52856</v>
      </c>
      <c r="D22" s="116">
        <v>11783</v>
      </c>
      <c r="E22" s="116">
        <v>579</v>
      </c>
      <c r="F22" s="116">
        <f t="shared" si="0"/>
        <v>65218</v>
      </c>
      <c r="G22" s="116">
        <v>25907</v>
      </c>
      <c r="H22" s="116">
        <v>4766</v>
      </c>
      <c r="I22" s="116">
        <v>261</v>
      </c>
      <c r="J22" s="116">
        <f t="shared" si="1"/>
        <v>30934</v>
      </c>
      <c r="K22" s="116">
        <v>19</v>
      </c>
      <c r="L22" s="116">
        <v>145</v>
      </c>
      <c r="M22" s="116">
        <v>29</v>
      </c>
      <c r="N22" s="116">
        <f t="shared" si="2"/>
        <v>193</v>
      </c>
      <c r="O22" s="116">
        <v>2302</v>
      </c>
      <c r="P22" s="116">
        <v>632</v>
      </c>
      <c r="Q22" s="116">
        <v>132</v>
      </c>
      <c r="R22" s="116">
        <f t="shared" si="3"/>
        <v>3066</v>
      </c>
      <c r="S22" s="116">
        <v>24785</v>
      </c>
      <c r="T22" s="116">
        <v>8994</v>
      </c>
      <c r="U22" s="116">
        <v>288</v>
      </c>
      <c r="V22" s="116">
        <f t="shared" si="4"/>
        <v>34067</v>
      </c>
      <c r="W22" s="116">
        <v>5871</v>
      </c>
      <c r="X22" s="116">
        <v>8912</v>
      </c>
      <c r="Y22" s="116">
        <v>244</v>
      </c>
      <c r="Z22" s="116">
        <f t="shared" si="5"/>
        <v>15027</v>
      </c>
    </row>
    <row r="23" spans="1:26" ht="22.5">
      <c r="A23" s="114">
        <v>14</v>
      </c>
      <c r="B23" s="115" t="s">
        <v>128</v>
      </c>
      <c r="C23" s="116">
        <v>8422</v>
      </c>
      <c r="D23" s="116">
        <v>694</v>
      </c>
      <c r="E23" s="116" t="s">
        <v>121</v>
      </c>
      <c r="F23" s="116">
        <f>SUM(C23:E23)</f>
        <v>9116</v>
      </c>
      <c r="G23" s="116">
        <v>6263</v>
      </c>
      <c r="H23" s="116">
        <v>157</v>
      </c>
      <c r="I23" s="116" t="s">
        <v>121</v>
      </c>
      <c r="J23" s="116">
        <f t="shared" si="1"/>
        <v>6420</v>
      </c>
      <c r="K23" s="116">
        <v>0</v>
      </c>
      <c r="L23" s="116">
        <v>9</v>
      </c>
      <c r="M23" s="116" t="s">
        <v>121</v>
      </c>
      <c r="N23" s="116">
        <f t="shared" si="2"/>
        <v>9</v>
      </c>
      <c r="O23" s="116">
        <v>81</v>
      </c>
      <c r="P23" s="116">
        <v>40</v>
      </c>
      <c r="Q23" s="116" t="s">
        <v>121</v>
      </c>
      <c r="R23" s="116">
        <f t="shared" si="3"/>
        <v>121</v>
      </c>
      <c r="S23" s="116">
        <v>6241</v>
      </c>
      <c r="T23" s="116">
        <v>551</v>
      </c>
      <c r="U23" s="116" t="s">
        <v>121</v>
      </c>
      <c r="V23" s="116">
        <f t="shared" si="4"/>
        <v>6792</v>
      </c>
      <c r="W23" s="116">
        <v>274</v>
      </c>
      <c r="X23" s="116">
        <v>654</v>
      </c>
      <c r="Y23" s="116" t="s">
        <v>121</v>
      </c>
      <c r="Z23" s="116">
        <f t="shared" si="5"/>
        <v>928</v>
      </c>
    </row>
    <row r="24" spans="1:26" ht="22.5">
      <c r="A24" s="114">
        <v>15</v>
      </c>
      <c r="B24" s="115" t="s">
        <v>129</v>
      </c>
      <c r="C24" s="116">
        <v>392</v>
      </c>
      <c r="D24" s="116">
        <v>87</v>
      </c>
      <c r="E24" s="116">
        <v>596</v>
      </c>
      <c r="F24" s="116">
        <f t="shared" si="0"/>
        <v>1075</v>
      </c>
      <c r="G24" s="116">
        <v>22</v>
      </c>
      <c r="H24" s="116">
        <v>23</v>
      </c>
      <c r="I24" s="116">
        <v>13</v>
      </c>
      <c r="J24" s="116">
        <f t="shared" si="1"/>
        <v>58</v>
      </c>
      <c r="K24" s="116">
        <v>0</v>
      </c>
      <c r="L24" s="116">
        <v>0</v>
      </c>
      <c r="M24" s="116">
        <v>0</v>
      </c>
      <c r="N24" s="116">
        <f t="shared" si="2"/>
        <v>0</v>
      </c>
      <c r="O24" s="116">
        <v>0</v>
      </c>
      <c r="P24" s="116">
        <v>0</v>
      </c>
      <c r="Q24" s="116">
        <v>0</v>
      </c>
      <c r="R24" s="116">
        <f t="shared" si="3"/>
        <v>0</v>
      </c>
      <c r="S24" s="116">
        <v>275</v>
      </c>
      <c r="T24" s="116">
        <v>44</v>
      </c>
      <c r="U24" s="116">
        <v>493</v>
      </c>
      <c r="V24" s="116">
        <f t="shared" si="4"/>
        <v>812</v>
      </c>
      <c r="W24" s="116">
        <v>445</v>
      </c>
      <c r="X24" s="116">
        <v>2535</v>
      </c>
      <c r="Y24" s="116">
        <v>73</v>
      </c>
      <c r="Z24" s="116">
        <f t="shared" si="5"/>
        <v>3053</v>
      </c>
    </row>
    <row r="25" spans="1:26" ht="22.5">
      <c r="A25" s="114">
        <v>16</v>
      </c>
      <c r="B25" s="115" t="s">
        <v>130</v>
      </c>
      <c r="C25" s="116">
        <v>3301</v>
      </c>
      <c r="D25" s="116">
        <v>8976</v>
      </c>
      <c r="E25" s="116">
        <v>757</v>
      </c>
      <c r="F25" s="116">
        <f t="shared" si="0"/>
        <v>13034</v>
      </c>
      <c r="G25" s="116">
        <v>236</v>
      </c>
      <c r="H25" s="116">
        <v>1077</v>
      </c>
      <c r="I25" s="116">
        <v>0</v>
      </c>
      <c r="J25" s="116">
        <f t="shared" si="1"/>
        <v>1313</v>
      </c>
      <c r="K25" s="116">
        <v>0</v>
      </c>
      <c r="L25" s="116">
        <v>0</v>
      </c>
      <c r="M25" s="116">
        <v>0</v>
      </c>
      <c r="N25" s="116">
        <f t="shared" si="2"/>
        <v>0</v>
      </c>
      <c r="O25" s="116">
        <v>0</v>
      </c>
      <c r="P25" s="116">
        <v>0</v>
      </c>
      <c r="Q25" s="116">
        <v>0</v>
      </c>
      <c r="R25" s="116">
        <f t="shared" si="3"/>
        <v>0</v>
      </c>
      <c r="S25" s="116">
        <v>579</v>
      </c>
      <c r="T25" s="116">
        <v>2417</v>
      </c>
      <c r="U25" s="116">
        <v>54369</v>
      </c>
      <c r="V25" s="116">
        <f t="shared" si="4"/>
        <v>57365</v>
      </c>
      <c r="W25" s="116">
        <v>4513</v>
      </c>
      <c r="X25" s="116">
        <v>10716</v>
      </c>
      <c r="Y25" s="116">
        <v>261</v>
      </c>
      <c r="Z25" s="116">
        <f t="shared" si="5"/>
        <v>15490</v>
      </c>
    </row>
    <row r="26" spans="1:26" ht="22.5">
      <c r="A26" s="114">
        <v>17</v>
      </c>
      <c r="B26" s="115" t="s">
        <v>131</v>
      </c>
      <c r="C26" s="116">
        <v>612</v>
      </c>
      <c r="D26" s="116">
        <v>1209</v>
      </c>
      <c r="E26" s="116">
        <v>118</v>
      </c>
      <c r="F26" s="116">
        <f t="shared" si="0"/>
        <v>1939</v>
      </c>
      <c r="G26" s="116">
        <v>96</v>
      </c>
      <c r="H26" s="116">
        <v>723</v>
      </c>
      <c r="I26" s="116">
        <v>9</v>
      </c>
      <c r="J26" s="116">
        <f t="shared" si="1"/>
        <v>828</v>
      </c>
      <c r="K26" s="116">
        <v>0</v>
      </c>
      <c r="L26" s="116">
        <v>0</v>
      </c>
      <c r="M26" s="116">
        <v>0</v>
      </c>
      <c r="N26" s="116">
        <f t="shared" si="2"/>
        <v>0</v>
      </c>
      <c r="O26" s="116">
        <v>0</v>
      </c>
      <c r="P26" s="116">
        <v>41</v>
      </c>
      <c r="Q26" s="116">
        <v>1</v>
      </c>
      <c r="R26" s="116">
        <f t="shared" si="3"/>
        <v>42</v>
      </c>
      <c r="S26" s="116">
        <v>1</v>
      </c>
      <c r="T26" s="116">
        <v>40</v>
      </c>
      <c r="U26" s="116">
        <v>1</v>
      </c>
      <c r="V26" s="116">
        <f t="shared" si="4"/>
        <v>42</v>
      </c>
      <c r="W26" s="116">
        <v>561</v>
      </c>
      <c r="X26" s="116">
        <v>1175</v>
      </c>
      <c r="Y26" s="116">
        <v>110</v>
      </c>
      <c r="Z26" s="116">
        <f t="shared" si="5"/>
        <v>1846</v>
      </c>
    </row>
    <row r="27" spans="1:26" ht="22.5">
      <c r="A27" s="114">
        <v>18</v>
      </c>
      <c r="B27" s="115" t="s">
        <v>132</v>
      </c>
      <c r="C27" s="116">
        <v>5644</v>
      </c>
      <c r="D27" s="116">
        <v>2604</v>
      </c>
      <c r="E27" s="116">
        <v>959</v>
      </c>
      <c r="F27" s="116">
        <f t="shared" si="0"/>
        <v>9207</v>
      </c>
      <c r="G27" s="116">
        <v>433</v>
      </c>
      <c r="H27" s="116">
        <v>47</v>
      </c>
      <c r="I27" s="116">
        <v>0</v>
      </c>
      <c r="J27" s="116">
        <f t="shared" si="1"/>
        <v>480</v>
      </c>
      <c r="K27" s="116">
        <v>0</v>
      </c>
      <c r="L27" s="116">
        <v>0</v>
      </c>
      <c r="M27" s="116">
        <v>0</v>
      </c>
      <c r="N27" s="116">
        <f t="shared" si="2"/>
        <v>0</v>
      </c>
      <c r="O27" s="116">
        <v>0</v>
      </c>
      <c r="P27" s="116">
        <v>0</v>
      </c>
      <c r="Q27" s="116">
        <v>0</v>
      </c>
      <c r="R27" s="116">
        <f>SUM(O27:Q27)</f>
        <v>0</v>
      </c>
      <c r="S27" s="116">
        <v>29</v>
      </c>
      <c r="T27" s="116">
        <v>202</v>
      </c>
      <c r="U27" s="116">
        <v>1854</v>
      </c>
      <c r="V27" s="116">
        <f t="shared" si="4"/>
        <v>2085</v>
      </c>
      <c r="W27" s="116">
        <v>1315</v>
      </c>
      <c r="X27" s="116">
        <v>2895</v>
      </c>
      <c r="Y27" s="116">
        <v>1</v>
      </c>
      <c r="Z27" s="116">
        <f t="shared" si="5"/>
        <v>4211</v>
      </c>
    </row>
    <row r="28" spans="1:26" ht="15">
      <c r="A28" s="114"/>
      <c r="B28" s="118" t="s">
        <v>32</v>
      </c>
      <c r="C28" s="116">
        <v>1736</v>
      </c>
      <c r="D28" s="116">
        <v>1016</v>
      </c>
      <c r="E28" s="116">
        <v>955</v>
      </c>
      <c r="F28" s="116">
        <f t="shared" si="0"/>
        <v>3707</v>
      </c>
      <c r="G28" s="116">
        <v>0</v>
      </c>
      <c r="H28" s="116">
        <v>0</v>
      </c>
      <c r="I28" s="116">
        <v>0</v>
      </c>
      <c r="J28" s="116">
        <f t="shared" si="1"/>
        <v>0</v>
      </c>
      <c r="K28" s="116">
        <v>0</v>
      </c>
      <c r="L28" s="116">
        <v>0</v>
      </c>
      <c r="M28" s="116">
        <v>0</v>
      </c>
      <c r="N28" s="116">
        <f t="shared" si="2"/>
        <v>0</v>
      </c>
      <c r="O28" s="116">
        <v>0</v>
      </c>
      <c r="P28" s="116">
        <v>0</v>
      </c>
      <c r="Q28" s="116">
        <v>0</v>
      </c>
      <c r="R28" s="116">
        <f t="shared" si="3"/>
        <v>0</v>
      </c>
      <c r="S28" s="116">
        <v>6</v>
      </c>
      <c r="T28" s="116">
        <v>35</v>
      </c>
      <c r="U28" s="116">
        <v>1026</v>
      </c>
      <c r="V28" s="116">
        <f t="shared" si="4"/>
        <v>1067</v>
      </c>
      <c r="W28" s="116">
        <v>323</v>
      </c>
      <c r="X28" s="116">
        <v>292</v>
      </c>
      <c r="Y28" s="116">
        <v>0</v>
      </c>
      <c r="Z28" s="116">
        <f t="shared" si="5"/>
        <v>615</v>
      </c>
    </row>
    <row r="29" spans="1:26" ht="15">
      <c r="A29" s="114">
        <v>19</v>
      </c>
      <c r="B29" s="115" t="s">
        <v>133</v>
      </c>
      <c r="C29" s="116">
        <v>5379</v>
      </c>
      <c r="D29" s="116">
        <v>3766</v>
      </c>
      <c r="E29" s="116">
        <v>41</v>
      </c>
      <c r="F29" s="116">
        <f t="shared" si="0"/>
        <v>9186</v>
      </c>
      <c r="G29" s="116">
        <v>1</v>
      </c>
      <c r="H29" s="116">
        <v>1</v>
      </c>
      <c r="I29" s="116">
        <v>0</v>
      </c>
      <c r="J29" s="116">
        <f t="shared" si="1"/>
        <v>2</v>
      </c>
      <c r="K29" s="116">
        <v>0</v>
      </c>
      <c r="L29" s="116">
        <v>0</v>
      </c>
      <c r="M29" s="116">
        <v>0</v>
      </c>
      <c r="N29" s="116">
        <f t="shared" si="2"/>
        <v>0</v>
      </c>
      <c r="O29" s="116">
        <v>0</v>
      </c>
      <c r="P29" s="116">
        <v>0</v>
      </c>
      <c r="Q29" s="116">
        <v>0</v>
      </c>
      <c r="R29" s="116">
        <f t="shared" si="3"/>
        <v>0</v>
      </c>
      <c r="S29" s="116">
        <v>265</v>
      </c>
      <c r="T29" s="116">
        <v>4622</v>
      </c>
      <c r="U29" s="116">
        <v>437</v>
      </c>
      <c r="V29" s="116">
        <f t="shared" si="4"/>
        <v>5324</v>
      </c>
      <c r="W29" s="116">
        <v>226</v>
      </c>
      <c r="X29" s="116">
        <v>1093</v>
      </c>
      <c r="Y29" s="116">
        <v>133</v>
      </c>
      <c r="Z29" s="116">
        <f t="shared" si="5"/>
        <v>1452</v>
      </c>
    </row>
    <row r="30" spans="1:26" ht="22.5">
      <c r="A30" s="114">
        <v>20</v>
      </c>
      <c r="B30" s="115" t="s">
        <v>134</v>
      </c>
      <c r="C30" s="116">
        <v>18275</v>
      </c>
      <c r="D30" s="116">
        <v>17194</v>
      </c>
      <c r="E30" s="116">
        <v>13995</v>
      </c>
      <c r="F30" s="116">
        <f t="shared" si="0"/>
        <v>49464</v>
      </c>
      <c r="G30" s="116">
        <v>397</v>
      </c>
      <c r="H30" s="116">
        <v>631</v>
      </c>
      <c r="I30" s="116">
        <v>87</v>
      </c>
      <c r="J30" s="116">
        <f t="shared" si="1"/>
        <v>1115</v>
      </c>
      <c r="K30" s="116">
        <v>2</v>
      </c>
      <c r="L30" s="116">
        <v>9</v>
      </c>
      <c r="M30" s="116">
        <v>0</v>
      </c>
      <c r="N30" s="116">
        <f t="shared" si="2"/>
        <v>11</v>
      </c>
      <c r="O30" s="116">
        <v>421</v>
      </c>
      <c r="P30" s="116">
        <v>27</v>
      </c>
      <c r="Q30" s="116">
        <v>0</v>
      </c>
      <c r="R30" s="116">
        <f t="shared" si="3"/>
        <v>448</v>
      </c>
      <c r="S30" s="116">
        <v>2102</v>
      </c>
      <c r="T30" s="116">
        <v>608</v>
      </c>
      <c r="U30" s="116">
        <v>4547</v>
      </c>
      <c r="V30" s="116">
        <f t="shared" si="4"/>
        <v>7257</v>
      </c>
      <c r="W30" s="116">
        <v>3696</v>
      </c>
      <c r="X30" s="116">
        <v>10276</v>
      </c>
      <c r="Y30" s="122">
        <v>19066</v>
      </c>
      <c r="Z30" s="116">
        <f t="shared" si="5"/>
        <v>33038</v>
      </c>
    </row>
    <row r="31" spans="1:26" ht="15">
      <c r="A31" s="114">
        <v>21</v>
      </c>
      <c r="B31" s="115" t="s">
        <v>135</v>
      </c>
      <c r="C31" s="116">
        <v>8129</v>
      </c>
      <c r="D31" s="116">
        <v>27926</v>
      </c>
      <c r="E31" s="116">
        <v>1438</v>
      </c>
      <c r="F31" s="116">
        <f t="shared" si="0"/>
        <v>37493</v>
      </c>
      <c r="G31" s="116">
        <v>1161</v>
      </c>
      <c r="H31" s="116">
        <v>947</v>
      </c>
      <c r="I31" s="116">
        <v>486</v>
      </c>
      <c r="J31" s="116">
        <f t="shared" si="1"/>
        <v>2594</v>
      </c>
      <c r="K31" s="116">
        <v>0</v>
      </c>
      <c r="L31" s="116">
        <v>0</v>
      </c>
      <c r="M31" s="116">
        <v>0</v>
      </c>
      <c r="N31" s="116">
        <f t="shared" si="2"/>
        <v>0</v>
      </c>
      <c r="O31" s="116">
        <v>402</v>
      </c>
      <c r="P31" s="116">
        <v>0</v>
      </c>
      <c r="Q31" s="116">
        <v>0</v>
      </c>
      <c r="R31" s="116">
        <f t="shared" si="3"/>
        <v>402</v>
      </c>
      <c r="S31" s="116">
        <v>1131</v>
      </c>
      <c r="T31" s="116">
        <v>4125</v>
      </c>
      <c r="U31" s="116">
        <v>10783</v>
      </c>
      <c r="V31" s="116">
        <f t="shared" si="4"/>
        <v>16039</v>
      </c>
      <c r="W31" s="116">
        <v>6084</v>
      </c>
      <c r="X31" s="116">
        <v>27317</v>
      </c>
      <c r="Y31" s="116">
        <v>88</v>
      </c>
      <c r="Z31" s="116">
        <f t="shared" si="5"/>
        <v>33489</v>
      </c>
    </row>
    <row r="32" spans="1:26" ht="15">
      <c r="A32" s="114"/>
      <c r="B32" s="118" t="s">
        <v>36</v>
      </c>
      <c r="C32" s="116">
        <v>4488</v>
      </c>
      <c r="D32" s="116">
        <v>16948</v>
      </c>
      <c r="E32" s="116">
        <v>1344</v>
      </c>
      <c r="F32" s="116">
        <f t="shared" si="0"/>
        <v>22780</v>
      </c>
      <c r="G32" s="116">
        <v>355</v>
      </c>
      <c r="H32" s="116">
        <v>97</v>
      </c>
      <c r="I32" s="116">
        <v>336</v>
      </c>
      <c r="J32" s="116">
        <f t="shared" si="1"/>
        <v>788</v>
      </c>
      <c r="K32" s="116">
        <v>0</v>
      </c>
      <c r="L32" s="116">
        <v>0</v>
      </c>
      <c r="M32" s="116">
        <v>0</v>
      </c>
      <c r="N32" s="116">
        <f t="shared" si="2"/>
        <v>0</v>
      </c>
      <c r="O32" s="116">
        <v>0</v>
      </c>
      <c r="P32" s="116">
        <v>0</v>
      </c>
      <c r="Q32" s="116">
        <v>0</v>
      </c>
      <c r="R32" s="116">
        <f t="shared" si="3"/>
        <v>0</v>
      </c>
      <c r="S32" s="116">
        <v>310</v>
      </c>
      <c r="T32" s="116">
        <v>3038</v>
      </c>
      <c r="U32" s="116">
        <v>3529</v>
      </c>
      <c r="V32" s="116">
        <f t="shared" si="4"/>
        <v>6877</v>
      </c>
      <c r="W32" s="116">
        <v>2458</v>
      </c>
      <c r="X32" s="116">
        <v>16346</v>
      </c>
      <c r="Y32" s="116">
        <v>24</v>
      </c>
      <c r="Z32" s="116">
        <f t="shared" si="5"/>
        <v>18828</v>
      </c>
    </row>
    <row r="33" spans="1:26" ht="22.5">
      <c r="A33" s="114">
        <v>22</v>
      </c>
      <c r="B33" s="115" t="s">
        <v>136</v>
      </c>
      <c r="C33" s="116">
        <v>7393</v>
      </c>
      <c r="D33" s="116">
        <v>1274</v>
      </c>
      <c r="E33" s="116">
        <v>3</v>
      </c>
      <c r="F33" s="116">
        <f t="shared" si="0"/>
        <v>8670</v>
      </c>
      <c r="G33" s="116">
        <v>2170</v>
      </c>
      <c r="H33" s="116">
        <v>0</v>
      </c>
      <c r="I33" s="116">
        <v>0</v>
      </c>
      <c r="J33" s="116">
        <f t="shared" si="1"/>
        <v>2170</v>
      </c>
      <c r="K33" s="116">
        <v>0</v>
      </c>
      <c r="L33" s="116">
        <v>0</v>
      </c>
      <c r="M33" s="116">
        <v>0</v>
      </c>
      <c r="N33" s="116">
        <f t="shared" si="2"/>
        <v>0</v>
      </c>
      <c r="O33" s="116">
        <v>0</v>
      </c>
      <c r="P33" s="116">
        <v>0</v>
      </c>
      <c r="Q33" s="116">
        <v>0</v>
      </c>
      <c r="R33" s="116">
        <f t="shared" si="3"/>
        <v>0</v>
      </c>
      <c r="S33" s="116">
        <v>1494</v>
      </c>
      <c r="T33" s="116">
        <v>68</v>
      </c>
      <c r="U33" s="116">
        <v>0</v>
      </c>
      <c r="V33" s="116">
        <f t="shared" si="4"/>
        <v>1562</v>
      </c>
      <c r="W33" s="116">
        <v>54</v>
      </c>
      <c r="X33" s="116">
        <v>868</v>
      </c>
      <c r="Y33" s="116">
        <v>0</v>
      </c>
      <c r="Z33" s="116">
        <f t="shared" si="5"/>
        <v>922</v>
      </c>
    </row>
    <row r="34" spans="1:26" ht="15">
      <c r="A34" s="114">
        <v>23</v>
      </c>
      <c r="B34" s="115" t="s">
        <v>137</v>
      </c>
      <c r="C34" s="116">
        <v>2404</v>
      </c>
      <c r="D34" s="116">
        <v>40695</v>
      </c>
      <c r="E34" s="116">
        <v>7999</v>
      </c>
      <c r="F34" s="116">
        <f t="shared" si="0"/>
        <v>51098</v>
      </c>
      <c r="G34" s="116">
        <v>243</v>
      </c>
      <c r="H34" s="116">
        <v>3973</v>
      </c>
      <c r="I34" s="117">
        <v>2053</v>
      </c>
      <c r="J34" s="116">
        <f t="shared" si="1"/>
        <v>6269</v>
      </c>
      <c r="K34" s="116">
        <v>0</v>
      </c>
      <c r="L34" s="116">
        <v>0</v>
      </c>
      <c r="M34" s="116">
        <v>347</v>
      </c>
      <c r="N34" s="116">
        <f t="shared" si="2"/>
        <v>347</v>
      </c>
      <c r="O34" s="116">
        <v>187</v>
      </c>
      <c r="P34" s="116">
        <v>23</v>
      </c>
      <c r="Q34" s="116">
        <v>1236</v>
      </c>
      <c r="R34" s="116">
        <f t="shared" si="3"/>
        <v>1446</v>
      </c>
      <c r="S34" s="116">
        <v>443</v>
      </c>
      <c r="T34" s="116">
        <v>428</v>
      </c>
      <c r="U34" s="116">
        <v>2316</v>
      </c>
      <c r="V34" s="116">
        <f t="shared" si="4"/>
        <v>3187</v>
      </c>
      <c r="W34" s="116">
        <v>2744</v>
      </c>
      <c r="X34" s="116">
        <v>47815</v>
      </c>
      <c r="Y34" s="116">
        <v>2090</v>
      </c>
      <c r="Z34" s="116">
        <f t="shared" si="5"/>
        <v>52649</v>
      </c>
    </row>
    <row r="35" spans="1:26" ht="15">
      <c r="A35" s="114">
        <v>24</v>
      </c>
      <c r="B35" s="115" t="s">
        <v>138</v>
      </c>
      <c r="C35" s="116">
        <v>1359</v>
      </c>
      <c r="D35" s="116">
        <v>4052</v>
      </c>
      <c r="E35" s="116">
        <v>40</v>
      </c>
      <c r="F35" s="116">
        <f t="shared" si="0"/>
        <v>5451</v>
      </c>
      <c r="G35" s="116">
        <v>0</v>
      </c>
      <c r="H35" s="116">
        <v>0</v>
      </c>
      <c r="I35" s="116">
        <v>0</v>
      </c>
      <c r="J35" s="116">
        <f t="shared" si="1"/>
        <v>0</v>
      </c>
      <c r="K35" s="116">
        <v>0</v>
      </c>
      <c r="L35" s="116">
        <v>0</v>
      </c>
      <c r="M35" s="116">
        <v>0</v>
      </c>
      <c r="N35" s="116">
        <f t="shared" si="2"/>
        <v>0</v>
      </c>
      <c r="O35" s="116">
        <v>0</v>
      </c>
      <c r="P35" s="116">
        <v>0</v>
      </c>
      <c r="Q35" s="116">
        <v>0</v>
      </c>
      <c r="R35" s="116">
        <f t="shared" si="3"/>
        <v>0</v>
      </c>
      <c r="S35" s="116">
        <v>420</v>
      </c>
      <c r="T35" s="116">
        <v>593</v>
      </c>
      <c r="U35" s="116">
        <v>206</v>
      </c>
      <c r="V35" s="116">
        <f t="shared" si="4"/>
        <v>1219</v>
      </c>
      <c r="W35" s="116">
        <v>202</v>
      </c>
      <c r="X35" s="116">
        <v>3336</v>
      </c>
      <c r="Y35" s="116">
        <v>87</v>
      </c>
      <c r="Z35" s="116">
        <f t="shared" si="5"/>
        <v>3625</v>
      </c>
    </row>
    <row r="36" spans="1:26" ht="22.5">
      <c r="A36" s="114">
        <v>25</v>
      </c>
      <c r="B36" s="115" t="s">
        <v>139</v>
      </c>
      <c r="C36" s="116">
        <v>7441</v>
      </c>
      <c r="D36" s="116">
        <v>34900</v>
      </c>
      <c r="E36" s="116">
        <v>1722</v>
      </c>
      <c r="F36" s="116">
        <f t="shared" si="0"/>
        <v>44063</v>
      </c>
      <c r="G36" s="116">
        <v>1366</v>
      </c>
      <c r="H36" s="116">
        <v>13965</v>
      </c>
      <c r="I36" s="116">
        <v>23</v>
      </c>
      <c r="J36" s="116">
        <f t="shared" si="1"/>
        <v>15354</v>
      </c>
      <c r="K36" s="116">
        <v>0</v>
      </c>
      <c r="L36" s="116">
        <v>0</v>
      </c>
      <c r="M36" s="116">
        <v>0</v>
      </c>
      <c r="N36" s="116">
        <f t="shared" si="2"/>
        <v>0</v>
      </c>
      <c r="O36" s="116">
        <v>0</v>
      </c>
      <c r="P36" s="116">
        <v>0</v>
      </c>
      <c r="Q36" s="116">
        <v>0</v>
      </c>
      <c r="R36" s="116">
        <f t="shared" si="3"/>
        <v>0</v>
      </c>
      <c r="S36" s="116">
        <v>823</v>
      </c>
      <c r="T36" s="116">
        <v>1638</v>
      </c>
      <c r="U36" s="116">
        <v>172</v>
      </c>
      <c r="V36" s="116">
        <f t="shared" si="4"/>
        <v>2633</v>
      </c>
      <c r="W36" s="116">
        <v>4384</v>
      </c>
      <c r="X36" s="116">
        <v>21922</v>
      </c>
      <c r="Y36" s="116">
        <v>1983</v>
      </c>
      <c r="Z36" s="116">
        <f t="shared" si="5"/>
        <v>28289</v>
      </c>
    </row>
    <row r="37" spans="1:26" ht="22.5">
      <c r="A37" s="114">
        <v>26</v>
      </c>
      <c r="B37" s="115" t="s">
        <v>140</v>
      </c>
      <c r="C37" s="116">
        <v>258</v>
      </c>
      <c r="D37" s="116">
        <v>270</v>
      </c>
      <c r="E37" s="116">
        <v>0</v>
      </c>
      <c r="F37" s="116">
        <f t="shared" si="0"/>
        <v>528</v>
      </c>
      <c r="G37" s="116">
        <v>0</v>
      </c>
      <c r="H37" s="116">
        <v>0</v>
      </c>
      <c r="I37" s="116">
        <v>0</v>
      </c>
      <c r="J37" s="116">
        <f t="shared" si="1"/>
        <v>0</v>
      </c>
      <c r="K37" s="116">
        <v>0</v>
      </c>
      <c r="L37" s="116">
        <v>0</v>
      </c>
      <c r="M37" s="116">
        <v>0</v>
      </c>
      <c r="N37" s="116">
        <f t="shared" si="2"/>
        <v>0</v>
      </c>
      <c r="O37" s="116">
        <v>0</v>
      </c>
      <c r="P37" s="116">
        <v>0</v>
      </c>
      <c r="Q37" s="116">
        <v>0</v>
      </c>
      <c r="R37" s="116">
        <f t="shared" si="3"/>
        <v>0</v>
      </c>
      <c r="S37" s="116">
        <v>26</v>
      </c>
      <c r="T37" s="116">
        <v>490</v>
      </c>
      <c r="U37" s="116">
        <v>0</v>
      </c>
      <c r="V37" s="116">
        <f t="shared" si="4"/>
        <v>516</v>
      </c>
      <c r="W37" s="116">
        <v>804</v>
      </c>
      <c r="X37" s="116">
        <v>351</v>
      </c>
      <c r="Y37" s="116">
        <v>0</v>
      </c>
      <c r="Z37" s="116">
        <f t="shared" si="5"/>
        <v>1155</v>
      </c>
    </row>
    <row r="38" spans="1:26" ht="22.5">
      <c r="A38" s="114">
        <v>27</v>
      </c>
      <c r="B38" s="115" t="s">
        <v>141</v>
      </c>
      <c r="C38" s="116">
        <v>7605</v>
      </c>
      <c r="D38" s="116">
        <v>10982</v>
      </c>
      <c r="E38" s="116">
        <v>331</v>
      </c>
      <c r="F38" s="116">
        <f t="shared" si="0"/>
        <v>18918</v>
      </c>
      <c r="G38" s="116">
        <v>3913</v>
      </c>
      <c r="H38" s="116">
        <v>584</v>
      </c>
      <c r="I38" s="116">
        <v>0</v>
      </c>
      <c r="J38" s="116">
        <f t="shared" si="1"/>
        <v>4497</v>
      </c>
      <c r="K38" s="116">
        <v>0</v>
      </c>
      <c r="L38" s="116">
        <v>0</v>
      </c>
      <c r="M38" s="116">
        <v>0</v>
      </c>
      <c r="N38" s="116">
        <f t="shared" si="2"/>
        <v>0</v>
      </c>
      <c r="O38" s="116">
        <v>0</v>
      </c>
      <c r="P38" s="116">
        <v>0</v>
      </c>
      <c r="Q38" s="116">
        <v>0</v>
      </c>
      <c r="R38" s="116">
        <f t="shared" si="3"/>
        <v>0</v>
      </c>
      <c r="S38" s="116">
        <v>468</v>
      </c>
      <c r="T38" s="116">
        <v>1544</v>
      </c>
      <c r="U38" s="116">
        <v>17938</v>
      </c>
      <c r="V38" s="116">
        <f t="shared" si="4"/>
        <v>19950</v>
      </c>
      <c r="W38" s="116">
        <v>634</v>
      </c>
      <c r="X38" s="116">
        <v>556</v>
      </c>
      <c r="Y38" s="116">
        <v>23</v>
      </c>
      <c r="Z38" s="116">
        <f t="shared" si="5"/>
        <v>1213</v>
      </c>
    </row>
    <row r="39" spans="1:26" ht="22.5">
      <c r="A39" s="114">
        <v>28</v>
      </c>
      <c r="B39" s="115" t="s">
        <v>142</v>
      </c>
      <c r="C39" s="116">
        <v>1579</v>
      </c>
      <c r="D39" s="116">
        <v>23532</v>
      </c>
      <c r="E39" s="116">
        <v>868</v>
      </c>
      <c r="F39" s="116">
        <f t="shared" si="0"/>
        <v>25979</v>
      </c>
      <c r="G39" s="116">
        <v>0</v>
      </c>
      <c r="H39" s="116">
        <v>0</v>
      </c>
      <c r="I39" s="116">
        <v>0</v>
      </c>
      <c r="J39" s="116">
        <f t="shared" si="1"/>
        <v>0</v>
      </c>
      <c r="K39" s="116">
        <v>0</v>
      </c>
      <c r="L39" s="116">
        <v>78</v>
      </c>
      <c r="M39" s="116">
        <v>0</v>
      </c>
      <c r="N39" s="116">
        <f t="shared" si="2"/>
        <v>78</v>
      </c>
      <c r="O39" s="116">
        <v>0</v>
      </c>
      <c r="P39" s="116">
        <v>0</v>
      </c>
      <c r="Q39" s="116">
        <v>0</v>
      </c>
      <c r="R39" s="116">
        <f t="shared" si="3"/>
        <v>0</v>
      </c>
      <c r="S39" s="116">
        <v>1226</v>
      </c>
      <c r="T39" s="116">
        <v>394</v>
      </c>
      <c r="U39" s="116">
        <v>0</v>
      </c>
      <c r="V39" s="116">
        <f t="shared" si="4"/>
        <v>1620</v>
      </c>
      <c r="W39" s="116">
        <v>804</v>
      </c>
      <c r="X39" s="116">
        <v>21542</v>
      </c>
      <c r="Y39" s="116">
        <v>102</v>
      </c>
      <c r="Z39" s="116">
        <f t="shared" si="5"/>
        <v>22448</v>
      </c>
    </row>
    <row r="40" spans="1:26" ht="22.5">
      <c r="A40" s="114">
        <v>29</v>
      </c>
      <c r="B40" s="115" t="s">
        <v>143</v>
      </c>
      <c r="C40" s="116">
        <v>3398</v>
      </c>
      <c r="D40" s="116">
        <v>16070</v>
      </c>
      <c r="E40" s="116">
        <v>2854</v>
      </c>
      <c r="F40" s="116">
        <f t="shared" si="0"/>
        <v>22322</v>
      </c>
      <c r="G40" s="116">
        <v>439</v>
      </c>
      <c r="H40" s="116">
        <v>915</v>
      </c>
      <c r="I40" s="116">
        <v>0</v>
      </c>
      <c r="J40" s="116">
        <f t="shared" si="1"/>
        <v>1354</v>
      </c>
      <c r="K40" s="116">
        <v>0</v>
      </c>
      <c r="L40" s="116">
        <v>0</v>
      </c>
      <c r="M40" s="116">
        <v>0</v>
      </c>
      <c r="N40" s="116">
        <f t="shared" si="2"/>
        <v>0</v>
      </c>
      <c r="O40" s="116">
        <v>0</v>
      </c>
      <c r="P40" s="116">
        <v>0</v>
      </c>
      <c r="Q40" s="116">
        <v>0</v>
      </c>
      <c r="R40" s="116">
        <f t="shared" si="3"/>
        <v>0</v>
      </c>
      <c r="S40" s="116">
        <v>762</v>
      </c>
      <c r="T40" s="116">
        <v>2542</v>
      </c>
      <c r="U40" s="116">
        <v>8137</v>
      </c>
      <c r="V40" s="116">
        <f t="shared" si="4"/>
        <v>11441</v>
      </c>
      <c r="W40" s="116">
        <v>2637</v>
      </c>
      <c r="X40" s="116">
        <v>13010</v>
      </c>
      <c r="Y40" s="116">
        <v>97</v>
      </c>
      <c r="Z40" s="116">
        <f t="shared" si="5"/>
        <v>15744</v>
      </c>
    </row>
    <row r="41" spans="1:26" ht="15">
      <c r="A41" s="114"/>
      <c r="B41" s="118" t="s">
        <v>144</v>
      </c>
      <c r="C41" s="116">
        <v>742</v>
      </c>
      <c r="D41" s="116">
        <v>2887</v>
      </c>
      <c r="E41" s="116">
        <v>816</v>
      </c>
      <c r="F41" s="116">
        <f t="shared" si="0"/>
        <v>4445</v>
      </c>
      <c r="G41" s="116">
        <v>0</v>
      </c>
      <c r="H41" s="116">
        <v>0</v>
      </c>
      <c r="I41" s="116">
        <v>0</v>
      </c>
      <c r="J41" s="116">
        <f t="shared" si="1"/>
        <v>0</v>
      </c>
      <c r="K41" s="116">
        <v>0</v>
      </c>
      <c r="L41" s="116">
        <v>0</v>
      </c>
      <c r="M41" s="116">
        <v>0</v>
      </c>
      <c r="N41" s="116">
        <f t="shared" si="2"/>
        <v>0</v>
      </c>
      <c r="O41" s="116">
        <v>0</v>
      </c>
      <c r="P41" s="116">
        <v>0</v>
      </c>
      <c r="Q41" s="116">
        <v>0</v>
      </c>
      <c r="R41" s="116">
        <f t="shared" si="3"/>
        <v>0</v>
      </c>
      <c r="S41" s="116">
        <v>314</v>
      </c>
      <c r="T41" s="116">
        <v>697</v>
      </c>
      <c r="U41" s="116">
        <v>5</v>
      </c>
      <c r="V41" s="116">
        <f t="shared" si="4"/>
        <v>1016</v>
      </c>
      <c r="W41" s="116">
        <v>328</v>
      </c>
      <c r="X41" s="116">
        <v>2090</v>
      </c>
      <c r="Y41" s="116">
        <v>26</v>
      </c>
      <c r="Z41" s="116">
        <f t="shared" si="5"/>
        <v>2444</v>
      </c>
    </row>
    <row r="42" spans="1:26" ht="15">
      <c r="A42" s="114"/>
      <c r="B42" s="118" t="s">
        <v>145</v>
      </c>
      <c r="C42" s="116">
        <v>120</v>
      </c>
      <c r="D42" s="116">
        <v>2461</v>
      </c>
      <c r="E42" s="116">
        <v>195</v>
      </c>
      <c r="F42" s="116">
        <f t="shared" si="0"/>
        <v>2776</v>
      </c>
      <c r="G42" s="116">
        <v>1</v>
      </c>
      <c r="H42" s="116">
        <v>0</v>
      </c>
      <c r="I42" s="116">
        <v>0</v>
      </c>
      <c r="J42" s="116">
        <f t="shared" si="1"/>
        <v>1</v>
      </c>
      <c r="K42" s="116">
        <v>0</v>
      </c>
      <c r="L42" s="116">
        <v>0</v>
      </c>
      <c r="M42" s="116">
        <v>0</v>
      </c>
      <c r="N42" s="116">
        <f t="shared" si="2"/>
        <v>0</v>
      </c>
      <c r="O42" s="116">
        <v>0</v>
      </c>
      <c r="P42" s="116">
        <v>0</v>
      </c>
      <c r="Q42" s="116">
        <v>0</v>
      </c>
      <c r="R42" s="116">
        <f t="shared" si="3"/>
        <v>0</v>
      </c>
      <c r="S42" s="116">
        <v>32</v>
      </c>
      <c r="T42" s="116">
        <v>129</v>
      </c>
      <c r="U42" s="116">
        <v>185</v>
      </c>
      <c r="V42" s="116">
        <f t="shared" si="4"/>
        <v>346</v>
      </c>
      <c r="W42" s="116">
        <v>48</v>
      </c>
      <c r="X42" s="116">
        <v>1110</v>
      </c>
      <c r="Y42" s="116">
        <v>9</v>
      </c>
      <c r="Z42" s="116">
        <f t="shared" si="5"/>
        <v>1167</v>
      </c>
    </row>
    <row r="43" spans="1:26" ht="15">
      <c r="A43" s="114"/>
      <c r="B43" s="118" t="s">
        <v>146</v>
      </c>
      <c r="C43" s="116">
        <v>200</v>
      </c>
      <c r="D43" s="116">
        <v>1832</v>
      </c>
      <c r="E43" s="116">
        <v>370</v>
      </c>
      <c r="F43" s="116">
        <f t="shared" si="0"/>
        <v>2402</v>
      </c>
      <c r="G43" s="116">
        <v>25</v>
      </c>
      <c r="H43" s="116">
        <v>601</v>
      </c>
      <c r="I43" s="116">
        <v>0</v>
      </c>
      <c r="J43" s="116">
        <f t="shared" si="1"/>
        <v>626</v>
      </c>
      <c r="K43" s="116">
        <v>0</v>
      </c>
      <c r="L43" s="116">
        <v>0</v>
      </c>
      <c r="M43" s="116">
        <v>0</v>
      </c>
      <c r="N43" s="116">
        <f t="shared" si="2"/>
        <v>0</v>
      </c>
      <c r="O43" s="116">
        <v>0</v>
      </c>
      <c r="P43" s="116">
        <v>0</v>
      </c>
      <c r="Q43" s="116">
        <v>0</v>
      </c>
      <c r="R43" s="116">
        <f t="shared" si="3"/>
        <v>0</v>
      </c>
      <c r="S43" s="116">
        <v>75</v>
      </c>
      <c r="T43" s="116">
        <v>1356</v>
      </c>
      <c r="U43" s="116">
        <v>6823</v>
      </c>
      <c r="V43" s="116">
        <f t="shared" si="4"/>
        <v>8254</v>
      </c>
      <c r="W43" s="116">
        <v>126</v>
      </c>
      <c r="X43" s="116">
        <v>919</v>
      </c>
      <c r="Y43" s="116">
        <v>32</v>
      </c>
      <c r="Z43" s="116">
        <f t="shared" si="5"/>
        <v>1077</v>
      </c>
    </row>
    <row r="44" spans="1:26" ht="22.5">
      <c r="A44" s="114">
        <v>30</v>
      </c>
      <c r="B44" s="115" t="s">
        <v>147</v>
      </c>
      <c r="C44" s="116">
        <v>17298</v>
      </c>
      <c r="D44" s="116">
        <v>17533</v>
      </c>
      <c r="E44" s="116">
        <v>2091</v>
      </c>
      <c r="F44" s="116">
        <f t="shared" si="0"/>
        <v>36922</v>
      </c>
      <c r="G44" s="116">
        <v>32</v>
      </c>
      <c r="H44" s="116">
        <v>436</v>
      </c>
      <c r="I44" s="116">
        <v>228</v>
      </c>
      <c r="J44" s="116">
        <f t="shared" si="1"/>
        <v>696</v>
      </c>
      <c r="K44" s="116">
        <v>0</v>
      </c>
      <c r="L44" s="116">
        <v>0</v>
      </c>
      <c r="M44" s="116">
        <v>0</v>
      </c>
      <c r="N44" s="116">
        <f t="shared" si="2"/>
        <v>0</v>
      </c>
      <c r="O44" s="116">
        <v>0</v>
      </c>
      <c r="P44" s="116">
        <v>0</v>
      </c>
      <c r="Q44" s="116">
        <v>0</v>
      </c>
      <c r="R44" s="116">
        <f t="shared" si="3"/>
        <v>0</v>
      </c>
      <c r="S44" s="116">
        <v>4808</v>
      </c>
      <c r="T44" s="116">
        <v>8682</v>
      </c>
      <c r="U44" s="116">
        <v>18948</v>
      </c>
      <c r="V44" s="116">
        <f t="shared" si="4"/>
        <v>32438</v>
      </c>
      <c r="W44" s="116">
        <v>6006</v>
      </c>
      <c r="X44" s="116">
        <v>6726</v>
      </c>
      <c r="Y44" s="116">
        <v>63</v>
      </c>
      <c r="Z44" s="116">
        <f t="shared" si="5"/>
        <v>12795</v>
      </c>
    </row>
    <row r="45" spans="1:26" ht="15">
      <c r="A45" s="114"/>
      <c r="B45" s="118" t="s">
        <v>148</v>
      </c>
      <c r="C45" s="116">
        <v>5317</v>
      </c>
      <c r="D45" s="116">
        <v>2584</v>
      </c>
      <c r="E45" s="116">
        <v>28</v>
      </c>
      <c r="F45" s="116">
        <f t="shared" si="0"/>
        <v>7929</v>
      </c>
      <c r="G45" s="116">
        <v>0</v>
      </c>
      <c r="H45" s="116">
        <v>0</v>
      </c>
      <c r="I45" s="116">
        <v>0</v>
      </c>
      <c r="J45" s="116">
        <f t="shared" si="1"/>
        <v>0</v>
      </c>
      <c r="K45" s="116">
        <v>0</v>
      </c>
      <c r="L45" s="116">
        <v>0</v>
      </c>
      <c r="M45" s="116">
        <v>0</v>
      </c>
      <c r="N45" s="116">
        <f t="shared" si="2"/>
        <v>0</v>
      </c>
      <c r="O45" s="116">
        <v>0</v>
      </c>
      <c r="P45" s="116">
        <v>0</v>
      </c>
      <c r="Q45" s="116">
        <v>0</v>
      </c>
      <c r="R45" s="116">
        <f t="shared" si="3"/>
        <v>0</v>
      </c>
      <c r="S45" s="116">
        <v>1115</v>
      </c>
      <c r="T45" s="116">
        <v>767</v>
      </c>
      <c r="U45" s="116">
        <v>4029</v>
      </c>
      <c r="V45" s="116">
        <f t="shared" si="4"/>
        <v>5911</v>
      </c>
      <c r="W45" s="116">
        <v>932</v>
      </c>
      <c r="X45" s="116">
        <v>839</v>
      </c>
      <c r="Y45" s="116">
        <v>5</v>
      </c>
      <c r="Z45" s="116">
        <f t="shared" si="5"/>
        <v>1776</v>
      </c>
    </row>
    <row r="46" spans="1:26" ht="15">
      <c r="A46" s="114"/>
      <c r="B46" s="118" t="s">
        <v>149</v>
      </c>
      <c r="C46" s="116">
        <v>1834</v>
      </c>
      <c r="D46" s="116">
        <v>4522</v>
      </c>
      <c r="E46" s="116">
        <v>2010</v>
      </c>
      <c r="F46" s="116">
        <f t="shared" si="0"/>
        <v>8366</v>
      </c>
      <c r="G46" s="116">
        <v>0</v>
      </c>
      <c r="H46" s="116">
        <v>2</v>
      </c>
      <c r="I46" s="116">
        <v>21</v>
      </c>
      <c r="J46" s="116">
        <f t="shared" si="1"/>
        <v>23</v>
      </c>
      <c r="K46" s="116">
        <v>0</v>
      </c>
      <c r="L46" s="116">
        <v>0</v>
      </c>
      <c r="M46" s="116">
        <v>0</v>
      </c>
      <c r="N46" s="116">
        <f t="shared" si="2"/>
        <v>0</v>
      </c>
      <c r="O46" s="116">
        <v>0</v>
      </c>
      <c r="P46" s="116">
        <v>0</v>
      </c>
      <c r="Q46" s="116">
        <v>0</v>
      </c>
      <c r="R46" s="116">
        <f t="shared" si="3"/>
        <v>0</v>
      </c>
      <c r="S46" s="116">
        <v>503</v>
      </c>
      <c r="T46" s="116">
        <v>543</v>
      </c>
      <c r="U46" s="116">
        <v>1947</v>
      </c>
      <c r="V46" s="116">
        <f t="shared" si="4"/>
        <v>2993</v>
      </c>
      <c r="W46" s="116">
        <v>1652</v>
      </c>
      <c r="X46" s="116">
        <v>1760</v>
      </c>
      <c r="Y46" s="116">
        <v>34</v>
      </c>
      <c r="Z46" s="116">
        <f t="shared" si="5"/>
        <v>3446</v>
      </c>
    </row>
    <row r="47" spans="1:26" ht="15">
      <c r="A47" s="114"/>
      <c r="B47" s="118" t="s">
        <v>150</v>
      </c>
      <c r="C47" s="116">
        <v>4393</v>
      </c>
      <c r="D47" s="116">
        <v>1882</v>
      </c>
      <c r="E47" s="116">
        <v>0</v>
      </c>
      <c r="F47" s="116">
        <f t="shared" si="0"/>
        <v>6275</v>
      </c>
      <c r="G47" s="116">
        <v>21</v>
      </c>
      <c r="H47" s="116">
        <v>0</v>
      </c>
      <c r="I47" s="116">
        <v>0</v>
      </c>
      <c r="J47" s="116">
        <f t="shared" si="1"/>
        <v>21</v>
      </c>
      <c r="K47" s="116">
        <v>0</v>
      </c>
      <c r="L47" s="116">
        <v>0</v>
      </c>
      <c r="M47" s="116">
        <v>0</v>
      </c>
      <c r="N47" s="116">
        <f t="shared" si="2"/>
        <v>0</v>
      </c>
      <c r="O47" s="116">
        <v>0</v>
      </c>
      <c r="P47" s="116">
        <v>0</v>
      </c>
      <c r="Q47" s="116">
        <v>0</v>
      </c>
      <c r="R47" s="116">
        <f t="shared" si="3"/>
        <v>0</v>
      </c>
      <c r="S47" s="116">
        <v>1901</v>
      </c>
      <c r="T47" s="116">
        <v>1959</v>
      </c>
      <c r="U47" s="116">
        <v>0</v>
      </c>
      <c r="V47" s="116">
        <f t="shared" si="4"/>
        <v>3860</v>
      </c>
      <c r="W47" s="116">
        <v>1696</v>
      </c>
      <c r="X47" s="116">
        <v>603</v>
      </c>
      <c r="Y47" s="116">
        <v>0</v>
      </c>
      <c r="Z47" s="116">
        <f t="shared" si="5"/>
        <v>2299</v>
      </c>
    </row>
    <row r="48" spans="1:26" ht="15">
      <c r="A48" s="114"/>
      <c r="B48" s="118" t="s">
        <v>151</v>
      </c>
      <c r="C48" s="116">
        <v>1402</v>
      </c>
      <c r="D48" s="116">
        <v>3554</v>
      </c>
      <c r="E48" s="116">
        <v>28</v>
      </c>
      <c r="F48" s="116">
        <f t="shared" si="0"/>
        <v>4984</v>
      </c>
      <c r="G48" s="116">
        <v>10</v>
      </c>
      <c r="H48" s="116">
        <v>434</v>
      </c>
      <c r="I48" s="116">
        <v>0</v>
      </c>
      <c r="J48" s="116">
        <f t="shared" si="1"/>
        <v>444</v>
      </c>
      <c r="K48" s="116">
        <v>0</v>
      </c>
      <c r="L48" s="116">
        <v>0</v>
      </c>
      <c r="M48" s="116">
        <v>0</v>
      </c>
      <c r="N48" s="116">
        <f t="shared" si="2"/>
        <v>0</v>
      </c>
      <c r="O48" s="116">
        <v>0</v>
      </c>
      <c r="P48" s="116">
        <v>0</v>
      </c>
      <c r="Q48" s="116">
        <v>0</v>
      </c>
      <c r="R48" s="116">
        <f t="shared" si="3"/>
        <v>0</v>
      </c>
      <c r="S48" s="116">
        <v>117</v>
      </c>
      <c r="T48" s="116">
        <v>4072</v>
      </c>
      <c r="U48" s="116">
        <v>10316</v>
      </c>
      <c r="V48" s="116">
        <f t="shared" si="4"/>
        <v>14505</v>
      </c>
      <c r="W48" s="116">
        <v>930</v>
      </c>
      <c r="X48" s="116">
        <v>2937</v>
      </c>
      <c r="Y48" s="116">
        <v>0</v>
      </c>
      <c r="Z48" s="116">
        <f t="shared" si="5"/>
        <v>3867</v>
      </c>
    </row>
    <row r="49" spans="1:26" ht="22.5">
      <c r="A49" s="114">
        <v>31</v>
      </c>
      <c r="B49" s="115" t="s">
        <v>152</v>
      </c>
      <c r="C49" s="116">
        <v>20377</v>
      </c>
      <c r="D49" s="116">
        <v>24503</v>
      </c>
      <c r="E49" s="116">
        <v>472</v>
      </c>
      <c r="F49" s="116">
        <f t="shared" si="0"/>
        <v>45352</v>
      </c>
      <c r="G49" s="116">
        <v>3036</v>
      </c>
      <c r="H49" s="116">
        <v>834</v>
      </c>
      <c r="I49" s="116">
        <v>496</v>
      </c>
      <c r="J49" s="116">
        <f t="shared" si="1"/>
        <v>4366</v>
      </c>
      <c r="K49" s="116">
        <v>0</v>
      </c>
      <c r="L49" s="116">
        <v>0</v>
      </c>
      <c r="M49" s="116">
        <v>0</v>
      </c>
      <c r="N49" s="116">
        <f t="shared" si="2"/>
        <v>0</v>
      </c>
      <c r="O49" s="116">
        <v>0</v>
      </c>
      <c r="P49" s="116">
        <v>4</v>
      </c>
      <c r="Q49" s="116">
        <v>0</v>
      </c>
      <c r="R49" s="116">
        <f t="shared" si="3"/>
        <v>4</v>
      </c>
      <c r="S49" s="116">
        <v>2941</v>
      </c>
      <c r="T49" s="116">
        <v>3234</v>
      </c>
      <c r="U49" s="116">
        <v>5168</v>
      </c>
      <c r="V49" s="116">
        <f t="shared" si="4"/>
        <v>11343</v>
      </c>
      <c r="W49" s="116">
        <v>4105</v>
      </c>
      <c r="X49" s="116">
        <v>16380</v>
      </c>
      <c r="Y49" s="116">
        <v>45</v>
      </c>
      <c r="Z49" s="116">
        <f t="shared" si="5"/>
        <v>20530</v>
      </c>
    </row>
    <row r="50" spans="1:26" ht="15">
      <c r="A50" s="114"/>
      <c r="B50" s="118" t="s">
        <v>153</v>
      </c>
      <c r="C50" s="116">
        <v>10338</v>
      </c>
      <c r="D50" s="116">
        <v>1867</v>
      </c>
      <c r="E50" s="116">
        <v>17</v>
      </c>
      <c r="F50" s="116">
        <f t="shared" si="0"/>
        <v>12222</v>
      </c>
      <c r="G50" s="116">
        <v>1740</v>
      </c>
      <c r="H50" s="116">
        <v>34</v>
      </c>
      <c r="I50" s="116">
        <v>1</v>
      </c>
      <c r="J50" s="116">
        <f t="shared" si="1"/>
        <v>1775</v>
      </c>
      <c r="K50" s="116">
        <v>0</v>
      </c>
      <c r="L50" s="116">
        <v>0</v>
      </c>
      <c r="M50" s="116">
        <v>0</v>
      </c>
      <c r="N50" s="116">
        <f t="shared" si="2"/>
        <v>0</v>
      </c>
      <c r="O50" s="116">
        <v>0</v>
      </c>
      <c r="P50" s="116">
        <v>0</v>
      </c>
      <c r="Q50" s="116">
        <v>0</v>
      </c>
      <c r="R50" s="116">
        <f t="shared" si="3"/>
        <v>0</v>
      </c>
      <c r="S50" s="116">
        <v>1999</v>
      </c>
      <c r="T50" s="116">
        <v>351</v>
      </c>
      <c r="U50" s="116">
        <v>28</v>
      </c>
      <c r="V50" s="116">
        <f t="shared" si="4"/>
        <v>2378</v>
      </c>
      <c r="W50" s="116">
        <v>1785</v>
      </c>
      <c r="X50" s="116">
        <v>296</v>
      </c>
      <c r="Y50" s="116">
        <v>3</v>
      </c>
      <c r="Z50" s="116">
        <f t="shared" si="5"/>
        <v>2084</v>
      </c>
    </row>
    <row r="51" spans="1:26" ht="15">
      <c r="A51" s="114"/>
      <c r="B51" s="118" t="s">
        <v>154</v>
      </c>
      <c r="C51" s="116">
        <v>3329</v>
      </c>
      <c r="D51" s="116">
        <v>1725</v>
      </c>
      <c r="E51" s="116">
        <v>0</v>
      </c>
      <c r="F51" s="116">
        <f t="shared" si="0"/>
        <v>5054</v>
      </c>
      <c r="G51" s="116">
        <v>488</v>
      </c>
      <c r="H51" s="116">
        <v>34</v>
      </c>
      <c r="I51" s="116">
        <v>481</v>
      </c>
      <c r="J51" s="116">
        <f t="shared" si="1"/>
        <v>1003</v>
      </c>
      <c r="K51" s="116">
        <v>0</v>
      </c>
      <c r="L51" s="116">
        <v>0</v>
      </c>
      <c r="M51" s="116">
        <v>0</v>
      </c>
      <c r="N51" s="116">
        <f t="shared" si="2"/>
        <v>0</v>
      </c>
      <c r="O51" s="116">
        <v>0</v>
      </c>
      <c r="P51" s="116">
        <v>4</v>
      </c>
      <c r="Q51" s="116">
        <v>0</v>
      </c>
      <c r="R51" s="116">
        <f t="shared" si="3"/>
        <v>4</v>
      </c>
      <c r="S51" s="116">
        <v>404</v>
      </c>
      <c r="T51" s="116">
        <v>288</v>
      </c>
      <c r="U51" s="116">
        <v>2688</v>
      </c>
      <c r="V51" s="116">
        <f t="shared" si="4"/>
        <v>3380</v>
      </c>
      <c r="W51" s="116">
        <v>260</v>
      </c>
      <c r="X51" s="116">
        <v>1561</v>
      </c>
      <c r="Y51" s="116">
        <v>5</v>
      </c>
      <c r="Z51" s="116">
        <f t="shared" si="5"/>
        <v>1826</v>
      </c>
    </row>
    <row r="52" spans="1:26" ht="22.5">
      <c r="A52" s="114">
        <v>32</v>
      </c>
      <c r="B52" s="115" t="s">
        <v>155</v>
      </c>
      <c r="C52" s="116">
        <v>6</v>
      </c>
      <c r="D52" s="116">
        <v>3097</v>
      </c>
      <c r="E52" s="116">
        <v>633</v>
      </c>
      <c r="F52" s="116">
        <f t="shared" si="0"/>
        <v>3736</v>
      </c>
      <c r="G52" s="116">
        <v>2</v>
      </c>
      <c r="H52" s="116">
        <v>1</v>
      </c>
      <c r="I52" s="116">
        <v>58</v>
      </c>
      <c r="J52" s="116">
        <f t="shared" si="1"/>
        <v>61</v>
      </c>
      <c r="K52" s="116">
        <v>0</v>
      </c>
      <c r="L52" s="116">
        <v>0</v>
      </c>
      <c r="M52" s="116">
        <v>0</v>
      </c>
      <c r="N52" s="116">
        <f t="shared" si="2"/>
        <v>0</v>
      </c>
      <c r="O52" s="116">
        <v>0</v>
      </c>
      <c r="P52" s="116">
        <v>0</v>
      </c>
      <c r="Q52" s="116">
        <v>0</v>
      </c>
      <c r="R52" s="116">
        <f t="shared" si="3"/>
        <v>0</v>
      </c>
      <c r="S52" s="116">
        <v>4</v>
      </c>
      <c r="T52" s="116">
        <v>723</v>
      </c>
      <c r="U52" s="116">
        <v>443</v>
      </c>
      <c r="V52" s="116">
        <f t="shared" si="4"/>
        <v>1170</v>
      </c>
      <c r="W52" s="116">
        <v>39</v>
      </c>
      <c r="X52" s="116">
        <v>54</v>
      </c>
      <c r="Y52" s="116">
        <v>45</v>
      </c>
      <c r="Z52" s="116">
        <f t="shared" si="5"/>
        <v>138</v>
      </c>
    </row>
    <row r="53" spans="1:26" ht="22.5">
      <c r="A53" s="114">
        <v>33</v>
      </c>
      <c r="B53" s="115" t="s">
        <v>156</v>
      </c>
      <c r="C53" s="116">
        <v>5440</v>
      </c>
      <c r="D53" s="116">
        <v>2806</v>
      </c>
      <c r="E53" s="116">
        <v>229</v>
      </c>
      <c r="F53" s="116">
        <f t="shared" si="0"/>
        <v>8475</v>
      </c>
      <c r="G53" s="116">
        <v>0</v>
      </c>
      <c r="H53" s="116">
        <v>0</v>
      </c>
      <c r="I53" s="116">
        <v>0</v>
      </c>
      <c r="J53" s="116">
        <f t="shared" si="1"/>
        <v>0</v>
      </c>
      <c r="K53" s="116">
        <v>0</v>
      </c>
      <c r="L53" s="116">
        <v>0</v>
      </c>
      <c r="M53" s="116">
        <v>0</v>
      </c>
      <c r="N53" s="116">
        <f t="shared" si="2"/>
        <v>0</v>
      </c>
      <c r="O53" s="116">
        <v>0</v>
      </c>
      <c r="P53" s="116">
        <v>0</v>
      </c>
      <c r="Q53" s="116">
        <v>0</v>
      </c>
      <c r="R53" s="116">
        <f t="shared" si="3"/>
        <v>0</v>
      </c>
      <c r="S53" s="116">
        <v>1094</v>
      </c>
      <c r="T53" s="116">
        <v>258</v>
      </c>
      <c r="U53" s="116">
        <v>766</v>
      </c>
      <c r="V53" s="116">
        <f t="shared" si="4"/>
        <v>2118</v>
      </c>
      <c r="W53" s="116">
        <v>746</v>
      </c>
      <c r="X53" s="116">
        <v>1794</v>
      </c>
      <c r="Y53" s="116">
        <v>0</v>
      </c>
      <c r="Z53" s="116">
        <f t="shared" si="5"/>
        <v>2540</v>
      </c>
    </row>
    <row r="54" spans="1:26" ht="15">
      <c r="A54" s="231" t="s">
        <v>46</v>
      </c>
      <c r="B54" s="231"/>
      <c r="C54" s="123">
        <f>SUM(C6:C8,C10,C12,C14,C16:C27,C29:C31,C33:C40,C44,C49,C52:C53)</f>
        <v>370296</v>
      </c>
      <c r="D54" s="123">
        <f aca="true" t="shared" si="6" ref="D54:Z54">SUM(D6:D8,D10,D12,D14,D16:D27,D29:D31,D33:D40,D44,D49,D52:D53)</f>
        <v>455102</v>
      </c>
      <c r="E54" s="123">
        <f t="shared" si="6"/>
        <v>58456</v>
      </c>
      <c r="F54" s="123">
        <f t="shared" si="6"/>
        <v>883854</v>
      </c>
      <c r="G54" s="123">
        <f t="shared" si="6"/>
        <v>67087</v>
      </c>
      <c r="H54" s="123">
        <f t="shared" si="6"/>
        <v>33629</v>
      </c>
      <c r="I54" s="124">
        <f t="shared" si="6"/>
        <v>5791</v>
      </c>
      <c r="J54" s="124">
        <f t="shared" si="6"/>
        <v>106507</v>
      </c>
      <c r="K54" s="123">
        <f t="shared" si="6"/>
        <v>775</v>
      </c>
      <c r="L54" s="123">
        <f t="shared" si="6"/>
        <v>258</v>
      </c>
      <c r="M54" s="123">
        <f t="shared" si="6"/>
        <v>499</v>
      </c>
      <c r="N54" s="123">
        <f t="shared" si="6"/>
        <v>1532</v>
      </c>
      <c r="O54" s="123">
        <f t="shared" si="6"/>
        <v>8435</v>
      </c>
      <c r="P54" s="123">
        <f t="shared" si="6"/>
        <v>964</v>
      </c>
      <c r="Q54" s="123">
        <f t="shared" si="6"/>
        <v>1775</v>
      </c>
      <c r="R54" s="123">
        <f t="shared" si="6"/>
        <v>11174</v>
      </c>
      <c r="S54" s="123">
        <f t="shared" si="6"/>
        <v>69412</v>
      </c>
      <c r="T54" s="123">
        <f t="shared" si="6"/>
        <v>62662</v>
      </c>
      <c r="U54" s="123">
        <f t="shared" si="6"/>
        <v>148956</v>
      </c>
      <c r="V54" s="123">
        <f t="shared" si="6"/>
        <v>281030</v>
      </c>
      <c r="W54" s="123">
        <f t="shared" si="6"/>
        <v>76400</v>
      </c>
      <c r="X54" s="123">
        <f t="shared" si="6"/>
        <v>304885</v>
      </c>
      <c r="Y54" s="124">
        <f t="shared" si="6"/>
        <v>31981</v>
      </c>
      <c r="Z54" s="123">
        <f t="shared" si="6"/>
        <v>413266</v>
      </c>
    </row>
    <row r="55" spans="1:26" ht="15">
      <c r="A55" s="231" t="s">
        <v>157</v>
      </c>
      <c r="B55" s="231"/>
      <c r="C55" s="123">
        <v>322376</v>
      </c>
      <c r="D55" s="123">
        <v>419440</v>
      </c>
      <c r="E55" s="123" t="s">
        <v>121</v>
      </c>
      <c r="F55" s="123">
        <v>741816</v>
      </c>
      <c r="G55" s="123">
        <v>58239</v>
      </c>
      <c r="H55" s="123">
        <v>25711</v>
      </c>
      <c r="I55" s="123" t="s">
        <v>121</v>
      </c>
      <c r="J55" s="123">
        <v>83950</v>
      </c>
      <c r="K55" s="123">
        <v>591</v>
      </c>
      <c r="L55" s="123">
        <v>607</v>
      </c>
      <c r="M55" s="123" t="s">
        <v>121</v>
      </c>
      <c r="N55" s="123">
        <v>1198</v>
      </c>
      <c r="O55" s="123">
        <v>3893</v>
      </c>
      <c r="P55" s="123">
        <v>1538</v>
      </c>
      <c r="Q55" s="123" t="s">
        <v>121</v>
      </c>
      <c r="R55" s="123">
        <v>5431</v>
      </c>
      <c r="S55" s="123">
        <v>45893</v>
      </c>
      <c r="T55" s="124">
        <v>111760</v>
      </c>
      <c r="U55" s="123" t="s">
        <v>121</v>
      </c>
      <c r="V55" s="123">
        <v>157653</v>
      </c>
      <c r="W55" s="123">
        <v>101335</v>
      </c>
      <c r="X55" s="123">
        <v>333277</v>
      </c>
      <c r="Y55" s="123" t="s">
        <v>121</v>
      </c>
      <c r="Z55" s="123">
        <v>434612</v>
      </c>
    </row>
    <row r="56" spans="1:26" ht="15">
      <c r="A56" s="231" t="s">
        <v>158</v>
      </c>
      <c r="B56" s="231"/>
      <c r="C56" s="125">
        <f>C54-C55</f>
        <v>47920</v>
      </c>
      <c r="D56" s="125">
        <f aca="true" t="shared" si="7" ref="D56:Z56">D54-D55</f>
        <v>35662</v>
      </c>
      <c r="E56" s="123" t="s">
        <v>121</v>
      </c>
      <c r="F56" s="125">
        <f t="shared" si="7"/>
        <v>142038</v>
      </c>
      <c r="G56" s="125">
        <f t="shared" si="7"/>
        <v>8848</v>
      </c>
      <c r="H56" s="125">
        <f t="shared" si="7"/>
        <v>7918</v>
      </c>
      <c r="I56" s="123" t="s">
        <v>121</v>
      </c>
      <c r="J56" s="125">
        <f t="shared" si="7"/>
        <v>22557</v>
      </c>
      <c r="K56" s="125">
        <f t="shared" si="7"/>
        <v>184</v>
      </c>
      <c r="L56" s="125">
        <f t="shared" si="7"/>
        <v>-349</v>
      </c>
      <c r="M56" s="123" t="s">
        <v>121</v>
      </c>
      <c r="N56" s="125">
        <f t="shared" si="7"/>
        <v>334</v>
      </c>
      <c r="O56" s="125">
        <f t="shared" si="7"/>
        <v>4542</v>
      </c>
      <c r="P56" s="125">
        <f t="shared" si="7"/>
        <v>-574</v>
      </c>
      <c r="Q56" s="123" t="s">
        <v>121</v>
      </c>
      <c r="R56" s="125">
        <f t="shared" si="7"/>
        <v>5743</v>
      </c>
      <c r="S56" s="125">
        <f t="shared" si="7"/>
        <v>23519</v>
      </c>
      <c r="T56" s="126">
        <f t="shared" si="7"/>
        <v>-49098</v>
      </c>
      <c r="U56" s="123" t="s">
        <v>121</v>
      </c>
      <c r="V56" s="125">
        <f t="shared" si="7"/>
        <v>123377</v>
      </c>
      <c r="W56" s="125">
        <f t="shared" si="7"/>
        <v>-24935</v>
      </c>
      <c r="X56" s="125">
        <f t="shared" si="7"/>
        <v>-28392</v>
      </c>
      <c r="Y56" s="123" t="s">
        <v>121</v>
      </c>
      <c r="Z56" s="125">
        <f t="shared" si="7"/>
        <v>-21346</v>
      </c>
    </row>
  </sheetData>
  <sheetProtection/>
  <mergeCells count="13">
    <mergeCell ref="O4:R4"/>
    <mergeCell ref="S4:V4"/>
    <mergeCell ref="W4:Z4"/>
    <mergeCell ref="A54:B54"/>
    <mergeCell ref="A55:B55"/>
    <mergeCell ref="A56:B56"/>
    <mergeCell ref="A2:Z2"/>
    <mergeCell ref="A3:A5"/>
    <mergeCell ref="B3:B5"/>
    <mergeCell ref="C3:Z3"/>
    <mergeCell ref="C4:F4"/>
    <mergeCell ref="G4:J4"/>
    <mergeCell ref="K4:N4"/>
  </mergeCells>
  <hyperlinks>
    <hyperlink ref="A1:B1" location="Сводн.общ.!A1" display="Сводн.общ.!A1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9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3.8515625" style="0" customWidth="1"/>
    <col min="2" max="2" width="18.57421875" style="0" customWidth="1"/>
    <col min="3" max="3" width="8.7109375" style="0" customWidth="1"/>
    <col min="4" max="4" width="7.8515625" style="0" customWidth="1"/>
    <col min="5" max="5" width="6.7109375" style="0" customWidth="1"/>
    <col min="6" max="6" width="8.7109375" style="0" customWidth="1"/>
    <col min="7" max="7" width="6.7109375" style="0" customWidth="1"/>
    <col min="8" max="8" width="6.8515625" style="0" customWidth="1"/>
    <col min="9" max="9" width="6.7109375" style="0" customWidth="1"/>
    <col min="10" max="10" width="7.28125" style="0" customWidth="1"/>
    <col min="11" max="11" width="5.8515625" style="0" customWidth="1"/>
    <col min="12" max="12" width="6.140625" style="0" customWidth="1"/>
    <col min="13" max="13" width="5.7109375" style="0" customWidth="1"/>
    <col min="14" max="14" width="6.140625" style="0" customWidth="1"/>
    <col min="15" max="15" width="6.7109375" style="0" customWidth="1"/>
    <col min="16" max="16" width="6.421875" style="0" customWidth="1"/>
    <col min="17" max="18" width="7.421875" style="0" customWidth="1"/>
    <col min="19" max="20" width="7.28125" style="0" customWidth="1"/>
    <col min="21" max="21" width="7.421875" style="0" customWidth="1"/>
    <col min="22" max="22" width="8.57421875" style="0" customWidth="1"/>
    <col min="23" max="23" width="7.421875" style="0" customWidth="1"/>
    <col min="24" max="24" width="8.57421875" style="0" customWidth="1"/>
    <col min="25" max="25" width="7.00390625" style="0" customWidth="1"/>
    <col min="26" max="26" width="8.7109375" style="0" customWidth="1"/>
  </cols>
  <sheetData>
    <row r="1" spans="1:4" ht="15">
      <c r="A1" s="207" t="s">
        <v>99</v>
      </c>
      <c r="B1" s="207"/>
      <c r="C1" s="207"/>
      <c r="D1" s="207"/>
    </row>
    <row r="2" spans="1:26" ht="18.75">
      <c r="A2" s="230" t="s">
        <v>159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6" ht="15.75">
      <c r="A3" s="216" t="s">
        <v>12</v>
      </c>
      <c r="B3" s="216" t="s">
        <v>13</v>
      </c>
      <c r="C3" s="217" t="s">
        <v>0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15.75">
      <c r="A4" s="216"/>
      <c r="B4" s="216"/>
      <c r="C4" s="216" t="s">
        <v>5</v>
      </c>
      <c r="D4" s="216"/>
      <c r="E4" s="216"/>
      <c r="F4" s="216"/>
      <c r="G4" s="216" t="s">
        <v>6</v>
      </c>
      <c r="H4" s="216"/>
      <c r="I4" s="216"/>
      <c r="J4" s="216"/>
      <c r="K4" s="216" t="s">
        <v>7</v>
      </c>
      <c r="L4" s="216"/>
      <c r="M4" s="216"/>
      <c r="N4" s="216"/>
      <c r="O4" s="216" t="s">
        <v>8</v>
      </c>
      <c r="P4" s="216"/>
      <c r="Q4" s="216"/>
      <c r="R4" s="216"/>
      <c r="S4" s="216" t="s">
        <v>47</v>
      </c>
      <c r="T4" s="216"/>
      <c r="U4" s="216"/>
      <c r="V4" s="216"/>
      <c r="W4" s="216" t="s">
        <v>10</v>
      </c>
      <c r="X4" s="216"/>
      <c r="Y4" s="216"/>
      <c r="Z4" s="216"/>
    </row>
    <row r="5" spans="1:26" ht="87" customHeight="1">
      <c r="A5" s="216"/>
      <c r="B5" s="216"/>
      <c r="C5" s="137" t="s">
        <v>48</v>
      </c>
      <c r="D5" s="137" t="s">
        <v>49</v>
      </c>
      <c r="E5" s="137" t="s">
        <v>50</v>
      </c>
      <c r="F5" s="137" t="s">
        <v>51</v>
      </c>
      <c r="G5" s="137" t="s">
        <v>48</v>
      </c>
      <c r="H5" s="137" t="s">
        <v>49</v>
      </c>
      <c r="I5" s="137" t="s">
        <v>50</v>
      </c>
      <c r="J5" s="137" t="s">
        <v>51</v>
      </c>
      <c r="K5" s="137" t="s">
        <v>48</v>
      </c>
      <c r="L5" s="137" t="s">
        <v>49</v>
      </c>
      <c r="M5" s="137" t="s">
        <v>50</v>
      </c>
      <c r="N5" s="137" t="s">
        <v>51</v>
      </c>
      <c r="O5" s="137" t="s">
        <v>48</v>
      </c>
      <c r="P5" s="137" t="s">
        <v>49</v>
      </c>
      <c r="Q5" s="137" t="s">
        <v>50</v>
      </c>
      <c r="R5" s="137" t="s">
        <v>51</v>
      </c>
      <c r="S5" s="137" t="s">
        <v>48</v>
      </c>
      <c r="T5" s="137" t="s">
        <v>49</v>
      </c>
      <c r="U5" s="137" t="s">
        <v>50</v>
      </c>
      <c r="V5" s="137" t="s">
        <v>51</v>
      </c>
      <c r="W5" s="137" t="s">
        <v>48</v>
      </c>
      <c r="X5" s="137" t="s">
        <v>49</v>
      </c>
      <c r="Y5" s="137" t="s">
        <v>50</v>
      </c>
      <c r="Z5" s="137" t="s">
        <v>51</v>
      </c>
    </row>
    <row r="6" spans="1:26" ht="15">
      <c r="A6" s="94">
        <v>1</v>
      </c>
      <c r="B6" s="109" t="s">
        <v>52</v>
      </c>
      <c r="C6" s="96">
        <v>5565</v>
      </c>
      <c r="D6" s="96">
        <v>3688</v>
      </c>
      <c r="E6" s="96">
        <v>548</v>
      </c>
      <c r="F6" s="96">
        <f>SUM(C6:E6)</f>
        <v>9801</v>
      </c>
      <c r="G6" s="96">
        <v>2046</v>
      </c>
      <c r="H6" s="96">
        <v>681</v>
      </c>
      <c r="I6" s="96">
        <v>303</v>
      </c>
      <c r="J6" s="96">
        <f>SUM(G6:I6)</f>
        <v>3030</v>
      </c>
      <c r="K6" s="96">
        <v>56</v>
      </c>
      <c r="L6" s="96">
        <v>109</v>
      </c>
      <c r="M6" s="96">
        <v>1374</v>
      </c>
      <c r="N6" s="96">
        <f>SUM(K6:M6)</f>
        <v>1539</v>
      </c>
      <c r="O6" s="96">
        <v>1178</v>
      </c>
      <c r="P6" s="96">
        <v>1325</v>
      </c>
      <c r="Q6" s="96">
        <v>3672</v>
      </c>
      <c r="R6" s="96">
        <f>SUM(O6:Q6)</f>
        <v>6175</v>
      </c>
      <c r="S6" s="96">
        <v>3531</v>
      </c>
      <c r="T6" s="96">
        <v>4469</v>
      </c>
      <c r="U6" s="96">
        <v>7216</v>
      </c>
      <c r="V6" s="96">
        <f>SUM(S6:U6)</f>
        <v>15216</v>
      </c>
      <c r="W6" s="96">
        <v>6829</v>
      </c>
      <c r="X6" s="96">
        <v>3172</v>
      </c>
      <c r="Y6" s="96">
        <v>45</v>
      </c>
      <c r="Z6" s="96">
        <f>SUM(W6:Y6)</f>
        <v>10046</v>
      </c>
    </row>
    <row r="7" spans="1:26" ht="15">
      <c r="A7" s="94"/>
      <c r="B7" s="95" t="s">
        <v>54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 ht="15">
      <c r="A8" s="94">
        <v>2</v>
      </c>
      <c r="B8" s="97" t="s">
        <v>56</v>
      </c>
      <c r="C8" s="96">
        <v>967</v>
      </c>
      <c r="D8" s="96">
        <v>6773</v>
      </c>
      <c r="E8" s="96">
        <v>1041</v>
      </c>
      <c r="F8" s="96">
        <f aca="true" t="shared" si="0" ref="F8:F36">SUM(C8:E8)</f>
        <v>8781</v>
      </c>
      <c r="G8" s="96">
        <v>24</v>
      </c>
      <c r="H8" s="96">
        <v>15</v>
      </c>
      <c r="I8" s="96">
        <v>0</v>
      </c>
      <c r="J8" s="96">
        <f aca="true" t="shared" si="1" ref="J8:J36">SUM(G8:I8)</f>
        <v>39</v>
      </c>
      <c r="K8" s="96">
        <v>0</v>
      </c>
      <c r="L8" s="96">
        <v>0</v>
      </c>
      <c r="M8" s="96">
        <v>0</v>
      </c>
      <c r="N8" s="96">
        <f aca="true" t="shared" si="2" ref="N8:N36">SUM(K8:M8)</f>
        <v>0</v>
      </c>
      <c r="O8" s="96">
        <v>0</v>
      </c>
      <c r="P8" s="96">
        <v>0</v>
      </c>
      <c r="Q8" s="96">
        <v>0</v>
      </c>
      <c r="R8" s="96">
        <f aca="true" t="shared" si="3" ref="R8:R36">SUM(O8:Q8)</f>
        <v>0</v>
      </c>
      <c r="S8" s="96">
        <v>165</v>
      </c>
      <c r="T8" s="96">
        <v>2510</v>
      </c>
      <c r="U8" s="96">
        <v>94</v>
      </c>
      <c r="V8" s="96">
        <f aca="true" t="shared" si="4" ref="V8:V36">SUM(S8:U8)</f>
        <v>2769</v>
      </c>
      <c r="W8" s="96">
        <v>192</v>
      </c>
      <c r="X8" s="96">
        <v>397</v>
      </c>
      <c r="Y8" s="96">
        <v>231</v>
      </c>
      <c r="Z8" s="96">
        <f aca="true" t="shared" si="5" ref="Z8:Z35">SUM(W8:Y8)</f>
        <v>820</v>
      </c>
    </row>
    <row r="9" spans="1:26" ht="15">
      <c r="A9" s="94">
        <v>3</v>
      </c>
      <c r="B9" s="97" t="s">
        <v>57</v>
      </c>
      <c r="C9" s="96">
        <v>4485</v>
      </c>
      <c r="D9" s="96">
        <v>1330</v>
      </c>
      <c r="E9" s="96">
        <v>29</v>
      </c>
      <c r="F9" s="96">
        <f t="shared" si="0"/>
        <v>5844</v>
      </c>
      <c r="G9" s="96">
        <v>0</v>
      </c>
      <c r="H9" s="96">
        <v>0</v>
      </c>
      <c r="I9" s="96">
        <v>0</v>
      </c>
      <c r="J9" s="96">
        <f t="shared" si="1"/>
        <v>0</v>
      </c>
      <c r="K9" s="96">
        <v>0</v>
      </c>
      <c r="L9" s="96">
        <v>0</v>
      </c>
      <c r="M9" s="96">
        <v>0</v>
      </c>
      <c r="N9" s="96">
        <f t="shared" si="2"/>
        <v>0</v>
      </c>
      <c r="O9" s="96">
        <v>0</v>
      </c>
      <c r="P9" s="96">
        <v>0</v>
      </c>
      <c r="Q9" s="96">
        <v>0</v>
      </c>
      <c r="R9" s="96">
        <f t="shared" si="3"/>
        <v>0</v>
      </c>
      <c r="S9" s="96">
        <v>732</v>
      </c>
      <c r="T9" s="96">
        <v>944</v>
      </c>
      <c r="U9" s="96">
        <v>38</v>
      </c>
      <c r="V9" s="96">
        <f t="shared" si="4"/>
        <v>1714</v>
      </c>
      <c r="W9" s="96">
        <v>124</v>
      </c>
      <c r="X9" s="96">
        <v>588</v>
      </c>
      <c r="Y9" s="96">
        <v>30</v>
      </c>
      <c r="Z9" s="96">
        <f t="shared" si="5"/>
        <v>742</v>
      </c>
    </row>
    <row r="10" spans="1:26" ht="15">
      <c r="A10" s="94">
        <v>4</v>
      </c>
      <c r="B10" s="97" t="s">
        <v>59</v>
      </c>
      <c r="C10" s="96">
        <v>1848</v>
      </c>
      <c r="D10" s="96">
        <v>28783</v>
      </c>
      <c r="E10" s="96">
        <v>31</v>
      </c>
      <c r="F10" s="96">
        <f t="shared" si="0"/>
        <v>30662</v>
      </c>
      <c r="G10" s="96">
        <v>295</v>
      </c>
      <c r="H10" s="96">
        <v>125</v>
      </c>
      <c r="I10" s="96">
        <v>1</v>
      </c>
      <c r="J10" s="96">
        <f t="shared" si="1"/>
        <v>421</v>
      </c>
      <c r="K10" s="96">
        <v>0</v>
      </c>
      <c r="L10" s="96">
        <v>0</v>
      </c>
      <c r="M10" s="96">
        <v>100</v>
      </c>
      <c r="N10" s="96">
        <f t="shared" si="2"/>
        <v>100</v>
      </c>
      <c r="O10" s="96">
        <v>11</v>
      </c>
      <c r="P10" s="96">
        <v>5</v>
      </c>
      <c r="Q10" s="96">
        <v>300</v>
      </c>
      <c r="R10" s="96">
        <f t="shared" si="3"/>
        <v>316</v>
      </c>
      <c r="S10" s="96">
        <v>2</v>
      </c>
      <c r="T10" s="96">
        <v>2</v>
      </c>
      <c r="U10" s="96">
        <v>0</v>
      </c>
      <c r="V10" s="96">
        <f t="shared" si="4"/>
        <v>4</v>
      </c>
      <c r="W10" s="96">
        <v>837</v>
      </c>
      <c r="X10" s="96">
        <v>31543</v>
      </c>
      <c r="Y10" s="96">
        <v>483</v>
      </c>
      <c r="Z10" s="96">
        <f t="shared" si="5"/>
        <v>32863</v>
      </c>
    </row>
    <row r="11" spans="1:26" ht="15">
      <c r="A11" s="94">
        <v>5</v>
      </c>
      <c r="B11" s="97" t="s">
        <v>61</v>
      </c>
      <c r="C11" s="96">
        <v>379</v>
      </c>
      <c r="D11" s="96">
        <v>16295</v>
      </c>
      <c r="E11" s="96">
        <v>139</v>
      </c>
      <c r="F11" s="96">
        <f t="shared" si="0"/>
        <v>16813</v>
      </c>
      <c r="G11" s="96">
        <v>1026</v>
      </c>
      <c r="H11" s="96">
        <v>426</v>
      </c>
      <c r="I11" s="96">
        <v>1</v>
      </c>
      <c r="J11" s="96">
        <f t="shared" si="1"/>
        <v>1453</v>
      </c>
      <c r="K11" s="96">
        <v>0</v>
      </c>
      <c r="L11" s="96">
        <v>14</v>
      </c>
      <c r="M11" s="96">
        <v>400</v>
      </c>
      <c r="N11" s="96">
        <f t="shared" si="2"/>
        <v>414</v>
      </c>
      <c r="O11" s="96">
        <v>542</v>
      </c>
      <c r="P11" s="96">
        <v>6</v>
      </c>
      <c r="Q11" s="96">
        <v>743</v>
      </c>
      <c r="R11" s="96">
        <f t="shared" si="3"/>
        <v>1291</v>
      </c>
      <c r="S11" s="96">
        <v>94</v>
      </c>
      <c r="T11" s="96">
        <v>1022</v>
      </c>
      <c r="U11" s="96">
        <v>0</v>
      </c>
      <c r="V11" s="96">
        <f t="shared" si="4"/>
        <v>1116</v>
      </c>
      <c r="W11" s="96">
        <v>5868</v>
      </c>
      <c r="X11" s="96">
        <v>22954</v>
      </c>
      <c r="Y11" s="96">
        <v>2</v>
      </c>
      <c r="Z11" s="96">
        <f t="shared" si="5"/>
        <v>28824</v>
      </c>
    </row>
    <row r="12" spans="1:26" ht="15">
      <c r="A12" s="94">
        <v>6</v>
      </c>
      <c r="B12" s="97" t="s">
        <v>62</v>
      </c>
      <c r="C12" s="96">
        <v>16677</v>
      </c>
      <c r="D12" s="96">
        <v>6272</v>
      </c>
      <c r="E12" s="96">
        <v>1</v>
      </c>
      <c r="F12" s="96">
        <f t="shared" si="0"/>
        <v>22950</v>
      </c>
      <c r="G12" s="96">
        <v>1488</v>
      </c>
      <c r="H12" s="96">
        <v>970</v>
      </c>
      <c r="I12" s="96">
        <v>0</v>
      </c>
      <c r="J12" s="96">
        <f t="shared" si="1"/>
        <v>2458</v>
      </c>
      <c r="K12" s="96">
        <v>0</v>
      </c>
      <c r="L12" s="96">
        <v>0</v>
      </c>
      <c r="M12" s="96">
        <v>0</v>
      </c>
      <c r="N12" s="96">
        <f t="shared" si="2"/>
        <v>0</v>
      </c>
      <c r="O12" s="96">
        <v>0</v>
      </c>
      <c r="P12" s="96">
        <v>0</v>
      </c>
      <c r="Q12" s="96">
        <v>0</v>
      </c>
      <c r="R12" s="96">
        <f t="shared" si="3"/>
        <v>0</v>
      </c>
      <c r="S12" s="96">
        <v>1651</v>
      </c>
      <c r="T12" s="96">
        <v>946</v>
      </c>
      <c r="U12" s="96">
        <v>0</v>
      </c>
      <c r="V12" s="96">
        <f t="shared" si="4"/>
        <v>2597</v>
      </c>
      <c r="W12" s="96">
        <v>2269</v>
      </c>
      <c r="X12" s="96">
        <v>1496</v>
      </c>
      <c r="Y12" s="96">
        <v>2</v>
      </c>
      <c r="Z12" s="96">
        <f t="shared" si="5"/>
        <v>3767</v>
      </c>
    </row>
    <row r="13" spans="1:26" ht="15">
      <c r="A13" s="94">
        <v>7</v>
      </c>
      <c r="B13" s="97" t="s">
        <v>96</v>
      </c>
      <c r="C13" s="96">
        <v>109968</v>
      </c>
      <c r="D13" s="96">
        <v>11350</v>
      </c>
      <c r="E13" s="96">
        <v>0</v>
      </c>
      <c r="F13" s="96">
        <f t="shared" si="0"/>
        <v>121318</v>
      </c>
      <c r="G13" s="96">
        <v>0</v>
      </c>
      <c r="H13" s="96">
        <v>0</v>
      </c>
      <c r="I13" s="96">
        <v>0</v>
      </c>
      <c r="J13" s="96">
        <f t="shared" si="1"/>
        <v>0</v>
      </c>
      <c r="K13" s="96">
        <v>0</v>
      </c>
      <c r="L13" s="96">
        <v>0</v>
      </c>
      <c r="M13" s="96">
        <v>0</v>
      </c>
      <c r="N13" s="96">
        <f t="shared" si="2"/>
        <v>0</v>
      </c>
      <c r="O13" s="96">
        <v>0</v>
      </c>
      <c r="P13" s="96">
        <v>0</v>
      </c>
      <c r="Q13" s="96">
        <v>0</v>
      </c>
      <c r="R13" s="96">
        <f t="shared" si="3"/>
        <v>0</v>
      </c>
      <c r="S13" s="96">
        <v>2872</v>
      </c>
      <c r="T13" s="96">
        <v>254</v>
      </c>
      <c r="U13" s="96">
        <v>0</v>
      </c>
      <c r="V13" s="96">
        <f t="shared" si="4"/>
        <v>3126</v>
      </c>
      <c r="W13" s="96">
        <v>2832</v>
      </c>
      <c r="X13" s="96">
        <v>81</v>
      </c>
      <c r="Y13" s="96">
        <v>0</v>
      </c>
      <c r="Z13" s="96">
        <f t="shared" si="5"/>
        <v>2913</v>
      </c>
    </row>
    <row r="14" spans="1:26" ht="15">
      <c r="A14" s="94">
        <v>8</v>
      </c>
      <c r="B14" s="97" t="s">
        <v>64</v>
      </c>
      <c r="C14" s="96">
        <v>3119</v>
      </c>
      <c r="D14" s="96">
        <v>3016</v>
      </c>
      <c r="E14" s="96">
        <v>794</v>
      </c>
      <c r="F14" s="96">
        <f t="shared" si="0"/>
        <v>6929</v>
      </c>
      <c r="G14" s="96">
        <v>0</v>
      </c>
      <c r="H14" s="96">
        <v>22</v>
      </c>
      <c r="I14" s="96">
        <v>0</v>
      </c>
      <c r="J14" s="96">
        <f t="shared" si="1"/>
        <v>22</v>
      </c>
      <c r="K14" s="96">
        <v>0</v>
      </c>
      <c r="L14" s="96">
        <v>0</v>
      </c>
      <c r="M14" s="96">
        <v>0</v>
      </c>
      <c r="N14" s="96">
        <f t="shared" si="2"/>
        <v>0</v>
      </c>
      <c r="O14" s="96">
        <v>0</v>
      </c>
      <c r="P14" s="96">
        <v>0</v>
      </c>
      <c r="Q14" s="96">
        <v>0</v>
      </c>
      <c r="R14" s="96">
        <f t="shared" si="3"/>
        <v>0</v>
      </c>
      <c r="S14" s="96">
        <v>371</v>
      </c>
      <c r="T14" s="96">
        <v>9903</v>
      </c>
      <c r="U14" s="96">
        <v>1324</v>
      </c>
      <c r="V14" s="96">
        <f t="shared" si="4"/>
        <v>11598</v>
      </c>
      <c r="W14" s="96">
        <v>4948</v>
      </c>
      <c r="X14" s="96">
        <v>6793</v>
      </c>
      <c r="Y14" s="96">
        <v>3</v>
      </c>
      <c r="Z14" s="96">
        <f t="shared" si="5"/>
        <v>11744</v>
      </c>
    </row>
    <row r="15" spans="1:26" ht="15">
      <c r="A15" s="94">
        <v>9</v>
      </c>
      <c r="B15" s="97" t="s">
        <v>22</v>
      </c>
      <c r="C15" s="96">
        <v>7152</v>
      </c>
      <c r="D15" s="96">
        <v>6792</v>
      </c>
      <c r="E15" s="96">
        <v>459</v>
      </c>
      <c r="F15" s="96">
        <f t="shared" si="0"/>
        <v>14403</v>
      </c>
      <c r="G15" s="96">
        <v>309</v>
      </c>
      <c r="H15" s="96">
        <v>208</v>
      </c>
      <c r="I15" s="96">
        <v>10</v>
      </c>
      <c r="J15" s="96">
        <f t="shared" si="1"/>
        <v>527</v>
      </c>
      <c r="K15" s="96">
        <v>2</v>
      </c>
      <c r="L15" s="96">
        <v>1</v>
      </c>
      <c r="M15" s="96">
        <v>0</v>
      </c>
      <c r="N15" s="96">
        <f t="shared" si="2"/>
        <v>3</v>
      </c>
      <c r="O15" s="96">
        <v>153</v>
      </c>
      <c r="P15" s="96">
        <v>137</v>
      </c>
      <c r="Q15" s="96">
        <v>575</v>
      </c>
      <c r="R15" s="96">
        <f t="shared" si="3"/>
        <v>865</v>
      </c>
      <c r="S15" s="96">
        <v>1150</v>
      </c>
      <c r="T15" s="96">
        <v>553</v>
      </c>
      <c r="U15" s="96">
        <v>5654</v>
      </c>
      <c r="V15" s="96">
        <f t="shared" si="4"/>
        <v>7357</v>
      </c>
      <c r="W15" s="96">
        <v>1747</v>
      </c>
      <c r="X15" s="96">
        <v>7844</v>
      </c>
      <c r="Y15" s="96">
        <v>222</v>
      </c>
      <c r="Z15" s="96">
        <f t="shared" si="5"/>
        <v>9813</v>
      </c>
    </row>
    <row r="16" spans="1:26" ht="25.5">
      <c r="A16" s="127">
        <v>10</v>
      </c>
      <c r="B16" s="97" t="s">
        <v>65</v>
      </c>
      <c r="C16" s="103">
        <v>2</v>
      </c>
      <c r="D16" s="103">
        <v>244</v>
      </c>
      <c r="E16" s="103">
        <v>159</v>
      </c>
      <c r="F16" s="103">
        <f t="shared" si="0"/>
        <v>405</v>
      </c>
      <c r="G16" s="103">
        <v>1</v>
      </c>
      <c r="H16" s="103">
        <v>63</v>
      </c>
      <c r="I16" s="103">
        <v>1</v>
      </c>
      <c r="J16" s="103">
        <f t="shared" si="1"/>
        <v>65</v>
      </c>
      <c r="K16" s="103">
        <v>0</v>
      </c>
      <c r="L16" s="103">
        <v>0</v>
      </c>
      <c r="M16" s="103">
        <v>0</v>
      </c>
      <c r="N16" s="103">
        <f t="shared" si="2"/>
        <v>0</v>
      </c>
      <c r="O16" s="103">
        <v>0</v>
      </c>
      <c r="P16" s="103">
        <v>0</v>
      </c>
      <c r="Q16" s="103">
        <v>0</v>
      </c>
      <c r="R16" s="103">
        <f t="shared" si="3"/>
        <v>0</v>
      </c>
      <c r="S16" s="103">
        <v>1</v>
      </c>
      <c r="T16" s="103">
        <v>46</v>
      </c>
      <c r="U16" s="103">
        <v>200</v>
      </c>
      <c r="V16" s="103">
        <f t="shared" si="4"/>
        <v>247</v>
      </c>
      <c r="W16" s="103">
        <v>0</v>
      </c>
      <c r="X16" s="103">
        <v>369</v>
      </c>
      <c r="Y16" s="103">
        <v>0</v>
      </c>
      <c r="Z16" s="103">
        <f t="shared" si="5"/>
        <v>369</v>
      </c>
    </row>
    <row r="17" spans="1:26" ht="15">
      <c r="A17" s="94">
        <v>11</v>
      </c>
      <c r="B17" s="97" t="s">
        <v>68</v>
      </c>
      <c r="C17" s="96">
        <v>1271</v>
      </c>
      <c r="D17" s="96">
        <v>18092</v>
      </c>
      <c r="E17" s="96">
        <v>28</v>
      </c>
      <c r="F17" s="96">
        <f t="shared" si="0"/>
        <v>19391</v>
      </c>
      <c r="G17" s="96">
        <v>0</v>
      </c>
      <c r="H17" s="96">
        <v>0</v>
      </c>
      <c r="I17" s="96">
        <v>0</v>
      </c>
      <c r="J17" s="96">
        <f t="shared" si="1"/>
        <v>0</v>
      </c>
      <c r="K17" s="96">
        <v>0</v>
      </c>
      <c r="L17" s="96">
        <v>0</v>
      </c>
      <c r="M17" s="104">
        <v>0</v>
      </c>
      <c r="N17" s="96">
        <f t="shared" si="2"/>
        <v>0</v>
      </c>
      <c r="O17" s="96">
        <v>0</v>
      </c>
      <c r="P17" s="96">
        <v>0</v>
      </c>
      <c r="Q17" s="96">
        <v>430</v>
      </c>
      <c r="R17" s="96">
        <f t="shared" si="3"/>
        <v>430</v>
      </c>
      <c r="S17" s="96">
        <v>764</v>
      </c>
      <c r="T17" s="96">
        <v>7554</v>
      </c>
      <c r="U17" s="96">
        <v>1506</v>
      </c>
      <c r="V17" s="96">
        <f t="shared" si="4"/>
        <v>9824</v>
      </c>
      <c r="W17" s="96">
        <v>728</v>
      </c>
      <c r="X17" s="96">
        <v>16982</v>
      </c>
      <c r="Y17" s="96">
        <v>0</v>
      </c>
      <c r="Z17" s="96">
        <f t="shared" si="5"/>
        <v>17710</v>
      </c>
    </row>
    <row r="18" spans="1:26" ht="15">
      <c r="A18" s="94"/>
      <c r="B18" s="97" t="s">
        <v>97</v>
      </c>
      <c r="C18" s="96">
        <v>564</v>
      </c>
      <c r="D18" s="96">
        <v>573</v>
      </c>
      <c r="E18" s="96">
        <v>42</v>
      </c>
      <c r="F18" s="96">
        <f t="shared" si="0"/>
        <v>1179</v>
      </c>
      <c r="G18" s="96">
        <v>0</v>
      </c>
      <c r="H18" s="96">
        <v>0</v>
      </c>
      <c r="I18" s="96">
        <v>0</v>
      </c>
      <c r="J18" s="96">
        <f t="shared" si="1"/>
        <v>0</v>
      </c>
      <c r="K18" s="96">
        <v>0</v>
      </c>
      <c r="L18" s="96">
        <v>0</v>
      </c>
      <c r="M18" s="104">
        <v>0</v>
      </c>
      <c r="N18" s="96">
        <f t="shared" si="2"/>
        <v>0</v>
      </c>
      <c r="O18" s="96">
        <v>0</v>
      </c>
      <c r="P18" s="96">
        <v>0</v>
      </c>
      <c r="Q18" s="96">
        <v>0</v>
      </c>
      <c r="R18" s="96">
        <f t="shared" si="3"/>
        <v>0</v>
      </c>
      <c r="S18" s="96">
        <v>49</v>
      </c>
      <c r="T18" s="96">
        <v>140</v>
      </c>
      <c r="U18" s="96">
        <v>1662</v>
      </c>
      <c r="V18" s="96">
        <f t="shared" si="4"/>
        <v>1851</v>
      </c>
      <c r="W18" s="96">
        <v>44</v>
      </c>
      <c r="X18" s="96">
        <v>419</v>
      </c>
      <c r="Y18" s="96">
        <v>49</v>
      </c>
      <c r="Z18" s="96">
        <f t="shared" si="5"/>
        <v>512</v>
      </c>
    </row>
    <row r="19" spans="1:26" ht="15">
      <c r="A19" s="94">
        <v>12</v>
      </c>
      <c r="B19" s="97" t="s">
        <v>69</v>
      </c>
      <c r="C19" s="96">
        <v>1873</v>
      </c>
      <c r="D19" s="96">
        <v>4777</v>
      </c>
      <c r="E19" s="96">
        <v>2606</v>
      </c>
      <c r="F19" s="96">
        <f t="shared" si="0"/>
        <v>9256</v>
      </c>
      <c r="G19" s="96">
        <v>42</v>
      </c>
      <c r="H19" s="96">
        <v>26</v>
      </c>
      <c r="I19" s="96">
        <v>0</v>
      </c>
      <c r="J19" s="96">
        <f t="shared" si="1"/>
        <v>68</v>
      </c>
      <c r="K19" s="96">
        <v>0</v>
      </c>
      <c r="L19" s="96">
        <v>0</v>
      </c>
      <c r="M19" s="96">
        <v>0</v>
      </c>
      <c r="N19" s="96">
        <f t="shared" si="2"/>
        <v>0</v>
      </c>
      <c r="O19" s="96">
        <v>0</v>
      </c>
      <c r="P19" s="96">
        <v>0</v>
      </c>
      <c r="Q19" s="96">
        <v>0</v>
      </c>
      <c r="R19" s="96">
        <f t="shared" si="3"/>
        <v>0</v>
      </c>
      <c r="S19" s="96">
        <v>256</v>
      </c>
      <c r="T19" s="96">
        <v>679</v>
      </c>
      <c r="U19" s="96">
        <v>1728</v>
      </c>
      <c r="V19" s="96">
        <f t="shared" si="4"/>
        <v>2663</v>
      </c>
      <c r="W19" s="96">
        <v>264</v>
      </c>
      <c r="X19" s="96">
        <v>1863</v>
      </c>
      <c r="Y19" s="96">
        <v>0</v>
      </c>
      <c r="Z19" s="96">
        <f t="shared" si="5"/>
        <v>2127</v>
      </c>
    </row>
    <row r="20" spans="1:26" ht="15">
      <c r="A20" s="94">
        <v>13</v>
      </c>
      <c r="B20" s="97" t="s">
        <v>70</v>
      </c>
      <c r="C20" s="96">
        <v>360</v>
      </c>
      <c r="D20" s="96">
        <v>10527</v>
      </c>
      <c r="E20" s="96">
        <v>1458</v>
      </c>
      <c r="F20" s="96">
        <f t="shared" si="0"/>
        <v>12345</v>
      </c>
      <c r="G20" s="96">
        <v>1</v>
      </c>
      <c r="H20" s="96">
        <v>7</v>
      </c>
      <c r="I20" s="96">
        <v>0</v>
      </c>
      <c r="J20" s="96">
        <f t="shared" si="1"/>
        <v>8</v>
      </c>
      <c r="K20" s="96">
        <v>0</v>
      </c>
      <c r="L20" s="96">
        <v>0</v>
      </c>
      <c r="M20" s="96">
        <v>0</v>
      </c>
      <c r="N20" s="96">
        <f t="shared" si="2"/>
        <v>0</v>
      </c>
      <c r="O20" s="96">
        <v>0</v>
      </c>
      <c r="P20" s="96">
        <v>0</v>
      </c>
      <c r="Q20" s="96">
        <v>0</v>
      </c>
      <c r="R20" s="96">
        <f t="shared" si="3"/>
        <v>0</v>
      </c>
      <c r="S20" s="96">
        <v>293</v>
      </c>
      <c r="T20" s="96">
        <v>9608</v>
      </c>
      <c r="U20" s="96">
        <v>780</v>
      </c>
      <c r="V20" s="96">
        <f t="shared" si="4"/>
        <v>10681</v>
      </c>
      <c r="W20" s="96">
        <v>25</v>
      </c>
      <c r="X20" s="96">
        <v>63</v>
      </c>
      <c r="Y20" s="96">
        <v>0</v>
      </c>
      <c r="Z20" s="96">
        <f t="shared" si="5"/>
        <v>88</v>
      </c>
    </row>
    <row r="21" spans="1:26" ht="15">
      <c r="A21" s="94">
        <v>14</v>
      </c>
      <c r="B21" s="97" t="s">
        <v>27</v>
      </c>
      <c r="C21" s="96">
        <v>1923</v>
      </c>
      <c r="D21" s="96">
        <v>1030</v>
      </c>
      <c r="E21" s="96">
        <v>239</v>
      </c>
      <c r="F21" s="96">
        <f t="shared" si="0"/>
        <v>3192</v>
      </c>
      <c r="G21" s="96">
        <v>0</v>
      </c>
      <c r="H21" s="96">
        <v>0</v>
      </c>
      <c r="I21" s="96">
        <v>0</v>
      </c>
      <c r="J21" s="96">
        <f t="shared" si="1"/>
        <v>0</v>
      </c>
      <c r="K21" s="96">
        <v>0</v>
      </c>
      <c r="L21" s="96">
        <v>0</v>
      </c>
      <c r="M21" s="103">
        <v>0</v>
      </c>
      <c r="N21" s="96">
        <f t="shared" si="2"/>
        <v>0</v>
      </c>
      <c r="O21" s="96">
        <v>0</v>
      </c>
      <c r="P21" s="96">
        <v>0</v>
      </c>
      <c r="Q21" s="96">
        <v>0</v>
      </c>
      <c r="R21" s="96">
        <f t="shared" si="3"/>
        <v>0</v>
      </c>
      <c r="S21" s="96">
        <v>199</v>
      </c>
      <c r="T21" s="96">
        <v>700</v>
      </c>
      <c r="U21" s="96">
        <v>2</v>
      </c>
      <c r="V21" s="96">
        <f t="shared" si="4"/>
        <v>901</v>
      </c>
      <c r="W21" s="96">
        <v>140</v>
      </c>
      <c r="X21" s="96">
        <v>374</v>
      </c>
      <c r="Y21" s="96">
        <v>2</v>
      </c>
      <c r="Z21" s="96">
        <f t="shared" si="5"/>
        <v>516</v>
      </c>
    </row>
    <row r="22" spans="1:26" ht="15">
      <c r="A22" s="94">
        <v>15</v>
      </c>
      <c r="B22" s="97" t="s">
        <v>72</v>
      </c>
      <c r="C22" s="96">
        <v>796</v>
      </c>
      <c r="D22" s="96">
        <v>610</v>
      </c>
      <c r="E22" s="96">
        <v>98</v>
      </c>
      <c r="F22" s="96">
        <f t="shared" si="0"/>
        <v>1504</v>
      </c>
      <c r="G22" s="96">
        <v>14</v>
      </c>
      <c r="H22" s="96">
        <v>20</v>
      </c>
      <c r="I22" s="96">
        <v>4</v>
      </c>
      <c r="J22" s="96">
        <f t="shared" si="1"/>
        <v>38</v>
      </c>
      <c r="K22" s="96">
        <v>0</v>
      </c>
      <c r="L22" s="96">
        <v>0</v>
      </c>
      <c r="M22" s="96">
        <v>0</v>
      </c>
      <c r="N22" s="96">
        <f t="shared" si="2"/>
        <v>0</v>
      </c>
      <c r="O22" s="96">
        <v>0</v>
      </c>
      <c r="P22" s="96">
        <v>0</v>
      </c>
      <c r="Q22" s="96">
        <v>0</v>
      </c>
      <c r="R22" s="96">
        <f t="shared" si="3"/>
        <v>0</v>
      </c>
      <c r="S22" s="96">
        <v>222</v>
      </c>
      <c r="T22" s="96">
        <v>142</v>
      </c>
      <c r="U22" s="96">
        <v>2220</v>
      </c>
      <c r="V22" s="96">
        <f t="shared" si="4"/>
        <v>2584</v>
      </c>
      <c r="W22" s="96">
        <v>525</v>
      </c>
      <c r="X22" s="96">
        <v>1225</v>
      </c>
      <c r="Y22" s="96">
        <v>7</v>
      </c>
      <c r="Z22" s="96">
        <f t="shared" si="5"/>
        <v>1757</v>
      </c>
    </row>
    <row r="23" spans="1:26" ht="15">
      <c r="A23" s="94">
        <v>16</v>
      </c>
      <c r="B23" s="97" t="s">
        <v>73</v>
      </c>
      <c r="C23" s="96">
        <v>110</v>
      </c>
      <c r="D23" s="96">
        <v>3989</v>
      </c>
      <c r="E23" s="96">
        <v>766</v>
      </c>
      <c r="F23" s="96">
        <f t="shared" si="0"/>
        <v>4865</v>
      </c>
      <c r="G23" s="96">
        <v>468</v>
      </c>
      <c r="H23" s="96">
        <v>2816</v>
      </c>
      <c r="I23" s="96">
        <v>0</v>
      </c>
      <c r="J23" s="96">
        <f t="shared" si="1"/>
        <v>3284</v>
      </c>
      <c r="K23" s="96">
        <v>0</v>
      </c>
      <c r="L23" s="96">
        <v>0</v>
      </c>
      <c r="M23" s="96">
        <v>0</v>
      </c>
      <c r="N23" s="96">
        <f t="shared" si="2"/>
        <v>0</v>
      </c>
      <c r="O23" s="96">
        <v>0</v>
      </c>
      <c r="P23" s="96">
        <v>0</v>
      </c>
      <c r="Q23" s="96">
        <v>0</v>
      </c>
      <c r="R23" s="96">
        <f t="shared" si="3"/>
        <v>0</v>
      </c>
      <c r="S23" s="96">
        <v>54</v>
      </c>
      <c r="T23" s="96">
        <v>406</v>
      </c>
      <c r="U23" s="96">
        <v>2461</v>
      </c>
      <c r="V23" s="96">
        <f t="shared" si="4"/>
        <v>2921</v>
      </c>
      <c r="W23" s="96">
        <v>500</v>
      </c>
      <c r="X23" s="96">
        <v>3293</v>
      </c>
      <c r="Y23" s="96">
        <v>30</v>
      </c>
      <c r="Z23" s="96">
        <f t="shared" si="5"/>
        <v>3823</v>
      </c>
    </row>
    <row r="24" spans="1:26" ht="15">
      <c r="A24" s="94">
        <v>17</v>
      </c>
      <c r="B24" s="97" t="s">
        <v>74</v>
      </c>
      <c r="C24" s="96">
        <v>45141</v>
      </c>
      <c r="D24" s="96">
        <v>4902</v>
      </c>
      <c r="E24" s="96">
        <v>319</v>
      </c>
      <c r="F24" s="96">
        <f t="shared" si="0"/>
        <v>50362</v>
      </c>
      <c r="G24" s="96">
        <v>11633</v>
      </c>
      <c r="H24" s="96">
        <v>307</v>
      </c>
      <c r="I24" s="96">
        <v>7</v>
      </c>
      <c r="J24" s="96">
        <f t="shared" si="1"/>
        <v>11947</v>
      </c>
      <c r="K24" s="96">
        <v>0</v>
      </c>
      <c r="L24" s="96">
        <v>0</v>
      </c>
      <c r="M24" s="96">
        <v>0</v>
      </c>
      <c r="N24" s="96">
        <f t="shared" si="2"/>
        <v>0</v>
      </c>
      <c r="O24" s="96">
        <v>0</v>
      </c>
      <c r="P24" s="96">
        <v>0</v>
      </c>
      <c r="Q24" s="96">
        <v>0</v>
      </c>
      <c r="R24" s="96">
        <f t="shared" si="3"/>
        <v>0</v>
      </c>
      <c r="S24" s="96">
        <v>15885</v>
      </c>
      <c r="T24" s="96">
        <v>2158</v>
      </c>
      <c r="U24" s="96">
        <v>1049</v>
      </c>
      <c r="V24" s="96">
        <f t="shared" si="4"/>
        <v>19092</v>
      </c>
      <c r="W24" s="96">
        <v>4706</v>
      </c>
      <c r="X24" s="96">
        <v>3967</v>
      </c>
      <c r="Y24" s="96">
        <v>67</v>
      </c>
      <c r="Z24" s="96">
        <f t="shared" si="5"/>
        <v>8740</v>
      </c>
    </row>
    <row r="25" spans="1:26" ht="15">
      <c r="A25" s="94">
        <v>18</v>
      </c>
      <c r="B25" s="97" t="s">
        <v>76</v>
      </c>
      <c r="C25" s="96">
        <v>809</v>
      </c>
      <c r="D25" s="96">
        <v>2000</v>
      </c>
      <c r="E25" s="96">
        <v>1271</v>
      </c>
      <c r="F25" s="96">
        <f t="shared" si="0"/>
        <v>4080</v>
      </c>
      <c r="G25" s="96">
        <v>0</v>
      </c>
      <c r="H25" s="96">
        <v>0</v>
      </c>
      <c r="I25" s="96">
        <v>0</v>
      </c>
      <c r="J25" s="96">
        <f t="shared" si="1"/>
        <v>0</v>
      </c>
      <c r="K25" s="96">
        <v>0</v>
      </c>
      <c r="L25" s="96">
        <v>0</v>
      </c>
      <c r="M25" s="96">
        <v>0</v>
      </c>
      <c r="N25" s="96">
        <f t="shared" si="2"/>
        <v>0</v>
      </c>
      <c r="O25" s="96">
        <v>0</v>
      </c>
      <c r="P25" s="96">
        <v>0</v>
      </c>
      <c r="Q25" s="96">
        <v>0</v>
      </c>
      <c r="R25" s="96">
        <f t="shared" si="3"/>
        <v>0</v>
      </c>
      <c r="S25" s="96">
        <v>98</v>
      </c>
      <c r="T25" s="96">
        <v>551</v>
      </c>
      <c r="U25" s="96">
        <v>3020</v>
      </c>
      <c r="V25" s="96">
        <f t="shared" si="4"/>
        <v>3669</v>
      </c>
      <c r="W25" s="96">
        <v>5</v>
      </c>
      <c r="X25" s="96">
        <v>138</v>
      </c>
      <c r="Y25" s="96">
        <v>5</v>
      </c>
      <c r="Z25" s="96">
        <f t="shared" si="5"/>
        <v>148</v>
      </c>
    </row>
    <row r="26" spans="1:26" ht="15">
      <c r="A26" s="94">
        <v>19</v>
      </c>
      <c r="B26" s="97" t="s">
        <v>77</v>
      </c>
      <c r="C26" s="96">
        <v>97</v>
      </c>
      <c r="D26" s="96">
        <v>3599</v>
      </c>
      <c r="E26" s="96">
        <v>0</v>
      </c>
      <c r="F26" s="96">
        <f t="shared" si="0"/>
        <v>3696</v>
      </c>
      <c r="G26" s="96">
        <v>0</v>
      </c>
      <c r="H26" s="96">
        <v>32</v>
      </c>
      <c r="I26" s="96">
        <v>0</v>
      </c>
      <c r="J26" s="96">
        <f t="shared" si="1"/>
        <v>32</v>
      </c>
      <c r="K26" s="96">
        <v>0</v>
      </c>
      <c r="L26" s="96">
        <v>0</v>
      </c>
      <c r="M26" s="96">
        <v>0</v>
      </c>
      <c r="N26" s="96">
        <f t="shared" si="2"/>
        <v>0</v>
      </c>
      <c r="O26" s="96">
        <v>0</v>
      </c>
      <c r="P26" s="96">
        <v>0</v>
      </c>
      <c r="Q26" s="96">
        <v>0</v>
      </c>
      <c r="R26" s="96">
        <f t="shared" si="3"/>
        <v>0</v>
      </c>
      <c r="S26" s="96">
        <v>0</v>
      </c>
      <c r="T26" s="96">
        <v>348</v>
      </c>
      <c r="U26" s="96">
        <v>15</v>
      </c>
      <c r="V26" s="96">
        <f t="shared" si="4"/>
        <v>363</v>
      </c>
      <c r="W26" s="96">
        <v>43</v>
      </c>
      <c r="X26" s="96">
        <v>3195</v>
      </c>
      <c r="Y26" s="96">
        <v>0</v>
      </c>
      <c r="Z26" s="96">
        <f t="shared" si="5"/>
        <v>3238</v>
      </c>
    </row>
    <row r="27" spans="1:26" ht="15">
      <c r="A27" s="94">
        <v>20</v>
      </c>
      <c r="B27" s="97" t="s">
        <v>78</v>
      </c>
      <c r="C27" s="96">
        <v>2133</v>
      </c>
      <c r="D27" s="96">
        <v>30090</v>
      </c>
      <c r="E27" s="96">
        <v>399</v>
      </c>
      <c r="F27" s="96">
        <f t="shared" si="0"/>
        <v>32622</v>
      </c>
      <c r="G27" s="96">
        <v>604</v>
      </c>
      <c r="H27" s="96">
        <v>17</v>
      </c>
      <c r="I27" s="96">
        <v>3</v>
      </c>
      <c r="J27" s="96">
        <f t="shared" si="1"/>
        <v>624</v>
      </c>
      <c r="K27" s="96">
        <v>0</v>
      </c>
      <c r="L27" s="96">
        <v>0</v>
      </c>
      <c r="M27" s="107">
        <v>0</v>
      </c>
      <c r="N27" s="96">
        <f t="shared" si="2"/>
        <v>0</v>
      </c>
      <c r="O27" s="96">
        <v>0</v>
      </c>
      <c r="P27" s="96">
        <v>0</v>
      </c>
      <c r="Q27" s="96">
        <v>0</v>
      </c>
      <c r="R27" s="96">
        <f t="shared" si="3"/>
        <v>0</v>
      </c>
      <c r="S27" s="96">
        <v>343</v>
      </c>
      <c r="T27" s="96">
        <v>1919</v>
      </c>
      <c r="U27" s="96">
        <v>431</v>
      </c>
      <c r="V27" s="96">
        <f t="shared" si="4"/>
        <v>2693</v>
      </c>
      <c r="W27" s="96">
        <v>1722</v>
      </c>
      <c r="X27" s="96">
        <v>7996</v>
      </c>
      <c r="Y27" s="96">
        <v>98</v>
      </c>
      <c r="Z27" s="96">
        <f t="shared" si="5"/>
        <v>9816</v>
      </c>
    </row>
    <row r="28" spans="1:26" ht="15">
      <c r="A28" s="94">
        <v>21</v>
      </c>
      <c r="B28" s="97" t="s">
        <v>79</v>
      </c>
      <c r="C28" s="96">
        <v>118964</v>
      </c>
      <c r="D28" s="96">
        <v>19066</v>
      </c>
      <c r="E28" s="96">
        <v>1811</v>
      </c>
      <c r="F28" s="96">
        <f t="shared" si="0"/>
        <v>139841</v>
      </c>
      <c r="G28" s="96">
        <v>4607</v>
      </c>
      <c r="H28" s="96">
        <v>550</v>
      </c>
      <c r="I28" s="96">
        <v>91</v>
      </c>
      <c r="J28" s="93">
        <f t="shared" si="1"/>
        <v>5248</v>
      </c>
      <c r="K28" s="96">
        <v>0</v>
      </c>
      <c r="L28" s="96">
        <v>0</v>
      </c>
      <c r="M28" s="93">
        <v>100</v>
      </c>
      <c r="N28" s="96">
        <f t="shared" si="2"/>
        <v>100</v>
      </c>
      <c r="O28" s="96">
        <v>30</v>
      </c>
      <c r="P28" s="96">
        <v>20</v>
      </c>
      <c r="Q28" s="96">
        <v>1089</v>
      </c>
      <c r="R28" s="96">
        <f t="shared" si="3"/>
        <v>1139</v>
      </c>
      <c r="S28" s="96">
        <v>30603</v>
      </c>
      <c r="T28" s="96">
        <v>1771</v>
      </c>
      <c r="U28" s="96">
        <v>1580</v>
      </c>
      <c r="V28" s="96">
        <f t="shared" si="4"/>
        <v>33954</v>
      </c>
      <c r="W28" s="96">
        <v>10951</v>
      </c>
      <c r="X28" s="96">
        <v>6781</v>
      </c>
      <c r="Y28" s="96">
        <v>2324</v>
      </c>
      <c r="Z28" s="96">
        <f t="shared" si="5"/>
        <v>20056</v>
      </c>
    </row>
    <row r="29" spans="1:26" ht="15">
      <c r="A29" s="94">
        <v>22</v>
      </c>
      <c r="B29" s="97" t="s">
        <v>81</v>
      </c>
      <c r="C29" s="96">
        <v>0</v>
      </c>
      <c r="D29" s="96">
        <v>10</v>
      </c>
      <c r="E29" s="96">
        <v>30</v>
      </c>
      <c r="F29" s="96">
        <f t="shared" si="0"/>
        <v>40</v>
      </c>
      <c r="G29" s="96">
        <v>23</v>
      </c>
      <c r="H29" s="96">
        <v>42</v>
      </c>
      <c r="I29" s="96">
        <v>0</v>
      </c>
      <c r="J29" s="96">
        <f t="shared" si="1"/>
        <v>65</v>
      </c>
      <c r="K29" s="96">
        <v>0</v>
      </c>
      <c r="L29" s="96">
        <v>11</v>
      </c>
      <c r="M29" s="96">
        <v>0</v>
      </c>
      <c r="N29" s="96">
        <f t="shared" si="2"/>
        <v>11</v>
      </c>
      <c r="O29" s="96">
        <v>9</v>
      </c>
      <c r="P29" s="96">
        <v>28</v>
      </c>
      <c r="Q29" s="96">
        <v>2222</v>
      </c>
      <c r="R29" s="96">
        <f t="shared" si="3"/>
        <v>2259</v>
      </c>
      <c r="S29" s="96">
        <v>12</v>
      </c>
      <c r="T29" s="96">
        <v>2</v>
      </c>
      <c r="U29" s="96">
        <v>0</v>
      </c>
      <c r="V29" s="96">
        <f t="shared" si="4"/>
        <v>14</v>
      </c>
      <c r="W29" s="96">
        <v>0</v>
      </c>
      <c r="X29" s="96">
        <v>0</v>
      </c>
      <c r="Y29" s="96">
        <v>0</v>
      </c>
      <c r="Z29" s="96">
        <f t="shared" si="5"/>
        <v>0</v>
      </c>
    </row>
    <row r="30" spans="1:26" ht="15">
      <c r="A30" s="94"/>
      <c r="B30" s="108" t="s">
        <v>82</v>
      </c>
      <c r="C30" s="96">
        <v>0</v>
      </c>
      <c r="D30" s="96">
        <v>23</v>
      </c>
      <c r="E30" s="96">
        <v>0</v>
      </c>
      <c r="F30" s="96">
        <f t="shared" si="0"/>
        <v>23</v>
      </c>
      <c r="G30" s="96">
        <v>0</v>
      </c>
      <c r="H30" s="96">
        <v>0</v>
      </c>
      <c r="I30" s="96">
        <v>0</v>
      </c>
      <c r="J30" s="96">
        <f t="shared" si="1"/>
        <v>0</v>
      </c>
      <c r="K30" s="96">
        <v>0</v>
      </c>
      <c r="L30" s="96">
        <v>0</v>
      </c>
      <c r="M30" s="96">
        <v>0</v>
      </c>
      <c r="N30" s="96">
        <f t="shared" si="2"/>
        <v>0</v>
      </c>
      <c r="O30" s="96">
        <v>0</v>
      </c>
      <c r="P30" s="96">
        <v>0</v>
      </c>
      <c r="Q30" s="96">
        <v>0</v>
      </c>
      <c r="R30" s="96">
        <f t="shared" si="3"/>
        <v>0</v>
      </c>
      <c r="S30" s="96">
        <v>30</v>
      </c>
      <c r="T30" s="96">
        <v>65</v>
      </c>
      <c r="U30" s="96">
        <v>0</v>
      </c>
      <c r="V30" s="96">
        <f t="shared" si="4"/>
        <v>95</v>
      </c>
      <c r="W30" s="96">
        <v>73</v>
      </c>
      <c r="X30" s="96">
        <v>370</v>
      </c>
      <c r="Y30" s="96">
        <v>27</v>
      </c>
      <c r="Z30" s="96">
        <f t="shared" si="5"/>
        <v>470</v>
      </c>
    </row>
    <row r="31" spans="1:26" ht="25.5">
      <c r="A31" s="94"/>
      <c r="B31" s="128" t="s">
        <v>66</v>
      </c>
      <c r="C31" s="103">
        <v>0</v>
      </c>
      <c r="D31" s="103">
        <v>530</v>
      </c>
      <c r="E31" s="103">
        <v>48</v>
      </c>
      <c r="F31" s="103">
        <f t="shared" si="0"/>
        <v>578</v>
      </c>
      <c r="G31" s="103">
        <v>0</v>
      </c>
      <c r="H31" s="103">
        <v>0</v>
      </c>
      <c r="I31" s="103">
        <v>0</v>
      </c>
      <c r="J31" s="103">
        <f t="shared" si="1"/>
        <v>0</v>
      </c>
      <c r="K31" s="103">
        <v>0</v>
      </c>
      <c r="L31" s="103">
        <v>0</v>
      </c>
      <c r="M31" s="103">
        <v>0</v>
      </c>
      <c r="N31" s="103">
        <f t="shared" si="2"/>
        <v>0</v>
      </c>
      <c r="O31" s="103">
        <v>0</v>
      </c>
      <c r="P31" s="103">
        <v>0</v>
      </c>
      <c r="Q31" s="103">
        <v>0</v>
      </c>
      <c r="R31" s="103">
        <f t="shared" si="3"/>
        <v>0</v>
      </c>
      <c r="S31" s="103">
        <v>0</v>
      </c>
      <c r="T31" s="103">
        <v>0</v>
      </c>
      <c r="U31" s="103">
        <v>0</v>
      </c>
      <c r="V31" s="103">
        <f t="shared" si="4"/>
        <v>0</v>
      </c>
      <c r="W31" s="103">
        <v>0</v>
      </c>
      <c r="X31" s="103">
        <v>135</v>
      </c>
      <c r="Y31" s="103">
        <v>5</v>
      </c>
      <c r="Z31" s="103">
        <f t="shared" si="5"/>
        <v>140</v>
      </c>
    </row>
    <row r="32" spans="1:26" ht="15">
      <c r="A32" s="94">
        <v>23</v>
      </c>
      <c r="B32" s="97" t="s">
        <v>37</v>
      </c>
      <c r="C32" s="96">
        <v>538</v>
      </c>
      <c r="D32" s="96">
        <v>2659</v>
      </c>
      <c r="E32" s="96">
        <v>20</v>
      </c>
      <c r="F32" s="96">
        <f t="shared" si="0"/>
        <v>3217</v>
      </c>
      <c r="G32" s="96">
        <v>342</v>
      </c>
      <c r="H32" s="96">
        <v>26</v>
      </c>
      <c r="I32" s="96">
        <v>0</v>
      </c>
      <c r="J32" s="96">
        <f t="shared" si="1"/>
        <v>368</v>
      </c>
      <c r="K32" s="96">
        <v>2</v>
      </c>
      <c r="L32" s="96">
        <v>0</v>
      </c>
      <c r="M32" s="96">
        <v>204</v>
      </c>
      <c r="N32" s="96">
        <f t="shared" si="2"/>
        <v>206</v>
      </c>
      <c r="O32" s="96">
        <v>181</v>
      </c>
      <c r="P32" s="96">
        <v>0</v>
      </c>
      <c r="Q32" s="96">
        <v>1015</v>
      </c>
      <c r="R32" s="96">
        <f t="shared" si="3"/>
        <v>1196</v>
      </c>
      <c r="S32" s="96">
        <v>67</v>
      </c>
      <c r="T32" s="96">
        <v>9</v>
      </c>
      <c r="U32" s="96">
        <v>2</v>
      </c>
      <c r="V32" s="96">
        <f t="shared" si="4"/>
        <v>78</v>
      </c>
      <c r="W32" s="96">
        <v>1006</v>
      </c>
      <c r="X32" s="96">
        <v>2336</v>
      </c>
      <c r="Y32" s="96">
        <v>12</v>
      </c>
      <c r="Z32" s="96">
        <f t="shared" si="5"/>
        <v>3354</v>
      </c>
    </row>
    <row r="33" spans="1:26" ht="15">
      <c r="A33" s="94">
        <v>24</v>
      </c>
      <c r="B33" s="97" t="s">
        <v>85</v>
      </c>
      <c r="C33" s="96">
        <v>7764</v>
      </c>
      <c r="D33" s="96">
        <v>5783</v>
      </c>
      <c r="E33" s="96">
        <v>15</v>
      </c>
      <c r="F33" s="96">
        <f t="shared" si="0"/>
        <v>13562</v>
      </c>
      <c r="G33" s="96">
        <v>0</v>
      </c>
      <c r="H33" s="96">
        <v>0</v>
      </c>
      <c r="I33" s="96">
        <v>0</v>
      </c>
      <c r="J33" s="96">
        <f t="shared" si="1"/>
        <v>0</v>
      </c>
      <c r="K33" s="96">
        <v>0</v>
      </c>
      <c r="L33" s="96">
        <v>0</v>
      </c>
      <c r="M33" s="96">
        <v>0</v>
      </c>
      <c r="N33" s="96">
        <f t="shared" si="2"/>
        <v>0</v>
      </c>
      <c r="O33" s="96">
        <v>0</v>
      </c>
      <c r="P33" s="96">
        <v>0</v>
      </c>
      <c r="Q33" s="96">
        <v>0</v>
      </c>
      <c r="R33" s="96">
        <f t="shared" si="3"/>
        <v>0</v>
      </c>
      <c r="S33" s="96">
        <v>1893</v>
      </c>
      <c r="T33" s="96">
        <v>1266</v>
      </c>
      <c r="U33" s="96">
        <v>0</v>
      </c>
      <c r="V33" s="96">
        <f t="shared" si="4"/>
        <v>3159</v>
      </c>
      <c r="W33" s="96">
        <v>2645</v>
      </c>
      <c r="X33" s="96">
        <v>2679</v>
      </c>
      <c r="Y33" s="96">
        <v>0</v>
      </c>
      <c r="Z33" s="96">
        <f t="shared" si="5"/>
        <v>5324</v>
      </c>
    </row>
    <row r="34" spans="1:26" ht="15">
      <c r="A34" s="94">
        <v>25</v>
      </c>
      <c r="B34" s="97" t="s">
        <v>87</v>
      </c>
      <c r="C34" s="96">
        <v>197</v>
      </c>
      <c r="D34" s="96">
        <v>9853</v>
      </c>
      <c r="E34" s="96">
        <v>0</v>
      </c>
      <c r="F34" s="96">
        <f t="shared" si="0"/>
        <v>10050</v>
      </c>
      <c r="G34" s="96">
        <v>60</v>
      </c>
      <c r="H34" s="96">
        <v>44</v>
      </c>
      <c r="I34" s="96">
        <v>0</v>
      </c>
      <c r="J34" s="96">
        <f t="shared" si="1"/>
        <v>104</v>
      </c>
      <c r="K34" s="96">
        <v>0</v>
      </c>
      <c r="L34" s="96">
        <v>0</v>
      </c>
      <c r="M34" s="96">
        <v>0</v>
      </c>
      <c r="N34" s="96">
        <f t="shared" si="2"/>
        <v>0</v>
      </c>
      <c r="O34" s="96">
        <v>0</v>
      </c>
      <c r="P34" s="96">
        <v>0</v>
      </c>
      <c r="Q34" s="96">
        <v>0</v>
      </c>
      <c r="R34" s="96">
        <f t="shared" si="3"/>
        <v>0</v>
      </c>
      <c r="S34" s="96">
        <v>3</v>
      </c>
      <c r="T34" s="96">
        <v>1480</v>
      </c>
      <c r="U34" s="96">
        <v>0</v>
      </c>
      <c r="V34" s="96">
        <f t="shared" si="4"/>
        <v>1483</v>
      </c>
      <c r="W34" s="96">
        <v>126</v>
      </c>
      <c r="X34" s="96">
        <v>783</v>
      </c>
      <c r="Y34" s="96">
        <v>0</v>
      </c>
      <c r="Z34" s="96">
        <f t="shared" si="5"/>
        <v>909</v>
      </c>
    </row>
    <row r="35" spans="1:26" ht="15">
      <c r="A35" s="94">
        <v>26</v>
      </c>
      <c r="B35" s="97" t="s">
        <v>90</v>
      </c>
      <c r="C35" s="96">
        <v>8621</v>
      </c>
      <c r="D35" s="96">
        <v>5707</v>
      </c>
      <c r="E35" s="96">
        <v>805</v>
      </c>
      <c r="F35" s="96">
        <f t="shared" si="0"/>
        <v>15133</v>
      </c>
      <c r="G35" s="96">
        <v>116</v>
      </c>
      <c r="H35" s="96">
        <v>70</v>
      </c>
      <c r="I35" s="96">
        <v>46</v>
      </c>
      <c r="J35" s="96">
        <f t="shared" si="1"/>
        <v>232</v>
      </c>
      <c r="K35" s="96">
        <v>0</v>
      </c>
      <c r="L35" s="96">
        <v>0</v>
      </c>
      <c r="M35" s="96">
        <v>0</v>
      </c>
      <c r="N35" s="96">
        <f t="shared" si="2"/>
        <v>0</v>
      </c>
      <c r="O35" s="96">
        <v>0</v>
      </c>
      <c r="P35" s="96">
        <v>0</v>
      </c>
      <c r="Q35" s="96">
        <v>0</v>
      </c>
      <c r="R35" s="96">
        <f t="shared" si="3"/>
        <v>0</v>
      </c>
      <c r="S35" s="96">
        <v>1690</v>
      </c>
      <c r="T35" s="96">
        <v>1599</v>
      </c>
      <c r="U35" s="96">
        <v>2280</v>
      </c>
      <c r="V35" s="96">
        <f t="shared" si="4"/>
        <v>5569</v>
      </c>
      <c r="W35" s="96">
        <v>1333</v>
      </c>
      <c r="X35" s="96">
        <v>2938</v>
      </c>
      <c r="Y35" s="96">
        <v>279</v>
      </c>
      <c r="Z35" s="96">
        <f t="shared" si="5"/>
        <v>4550</v>
      </c>
    </row>
    <row r="36" spans="1:26" ht="15">
      <c r="A36" s="94"/>
      <c r="B36" s="109" t="s">
        <v>46</v>
      </c>
      <c r="C36" s="34">
        <f>SUM(C26:C35,C6:C25)</f>
        <v>341323</v>
      </c>
      <c r="D36" s="34">
        <f>SUM(D26:D35,D6:D25)</f>
        <v>208363</v>
      </c>
      <c r="E36" s="34">
        <f>SUM(E26:E35,E6:E25)</f>
        <v>13156</v>
      </c>
      <c r="F36" s="34">
        <f t="shared" si="0"/>
        <v>562842</v>
      </c>
      <c r="G36" s="34">
        <f>SUM(G8:G35,G6)</f>
        <v>23099</v>
      </c>
      <c r="H36" s="34">
        <f>SUM(H8:H35,H6)</f>
        <v>6467</v>
      </c>
      <c r="I36" s="34">
        <f>SUM(I8:I35,I6)</f>
        <v>467</v>
      </c>
      <c r="J36" s="34">
        <f t="shared" si="1"/>
        <v>30033</v>
      </c>
      <c r="K36" s="34">
        <f>SUM(K8:K35,K6)</f>
        <v>60</v>
      </c>
      <c r="L36" s="34">
        <f>SUM(L8:L35,L6)</f>
        <v>135</v>
      </c>
      <c r="M36" s="34">
        <f>SUM(M26:M35,M7:M25,M6)</f>
        <v>2178</v>
      </c>
      <c r="N36" s="34">
        <f t="shared" si="2"/>
        <v>2373</v>
      </c>
      <c r="O36" s="34">
        <f>SUM(O8:O35,O6)</f>
        <v>2104</v>
      </c>
      <c r="P36" s="34">
        <f>SUM(P8:P35,P6)</f>
        <v>1521</v>
      </c>
      <c r="Q36" s="34">
        <f>SUM(Q26:Q35,Q6:Q25)</f>
        <v>10046</v>
      </c>
      <c r="R36" s="34">
        <f t="shared" si="3"/>
        <v>13671</v>
      </c>
      <c r="S36" s="34">
        <f>SUM(S8:S35,S6)</f>
        <v>63030</v>
      </c>
      <c r="T36" s="34">
        <f>SUM(T8:T35,T6)</f>
        <v>51046</v>
      </c>
      <c r="U36" s="34">
        <f>SUM(U26:U35,U6:U25)</f>
        <v>33262</v>
      </c>
      <c r="V36" s="34">
        <f t="shared" si="4"/>
        <v>147338</v>
      </c>
      <c r="W36" s="34">
        <f>SUM(W8:W35,W6)</f>
        <v>50482</v>
      </c>
      <c r="X36" s="34">
        <f>SUM(X8:X35,X6)</f>
        <v>130774</v>
      </c>
      <c r="Y36" s="34">
        <f>SUM(Y26:Y35,Y6:Y25)</f>
        <v>3923</v>
      </c>
      <c r="Z36" s="34">
        <f>SUM(Z26:Z35,Z6:Z25)</f>
        <v>185179</v>
      </c>
    </row>
    <row r="37" spans="2:26" ht="15"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ht="15">
      <c r="A38" s="131"/>
      <c r="B38" s="132" t="s">
        <v>160</v>
      </c>
      <c r="C38" s="133">
        <v>316611</v>
      </c>
      <c r="D38" s="133">
        <v>226669</v>
      </c>
      <c r="E38" s="133">
        <v>9401</v>
      </c>
      <c r="F38" s="133">
        <v>552681</v>
      </c>
      <c r="G38" s="133">
        <v>18628</v>
      </c>
      <c r="H38" s="133">
        <v>6710</v>
      </c>
      <c r="I38" s="133">
        <v>5069</v>
      </c>
      <c r="J38" s="133">
        <v>30407</v>
      </c>
      <c r="K38" s="133">
        <v>27</v>
      </c>
      <c r="L38" s="133">
        <v>400</v>
      </c>
      <c r="M38" s="133">
        <v>2528</v>
      </c>
      <c r="N38" s="133">
        <v>2955</v>
      </c>
      <c r="O38" s="133">
        <v>1335</v>
      </c>
      <c r="P38" s="133">
        <v>3413</v>
      </c>
      <c r="Q38" s="133">
        <v>2451</v>
      </c>
      <c r="R38" s="133">
        <v>7199</v>
      </c>
      <c r="S38" s="133">
        <v>56226</v>
      </c>
      <c r="T38" s="133">
        <v>59634</v>
      </c>
      <c r="U38" s="133">
        <v>56765</v>
      </c>
      <c r="V38" s="133">
        <v>172625</v>
      </c>
      <c r="W38" s="133">
        <v>50294</v>
      </c>
      <c r="X38" s="133">
        <v>140746</v>
      </c>
      <c r="Y38" s="133">
        <v>11460</v>
      </c>
      <c r="Z38" s="133">
        <v>202500</v>
      </c>
    </row>
    <row r="39" spans="1:26" ht="25.5">
      <c r="A39" s="134"/>
      <c r="B39" s="135" t="s">
        <v>161</v>
      </c>
      <c r="C39" s="136">
        <f>SUM(C36-C38)</f>
        <v>24712</v>
      </c>
      <c r="D39" s="136">
        <f aca="true" t="shared" si="6" ref="D39:Z39">SUM(D36-D38)</f>
        <v>-18306</v>
      </c>
      <c r="E39" s="136">
        <f t="shared" si="6"/>
        <v>3755</v>
      </c>
      <c r="F39" s="136">
        <f t="shared" si="6"/>
        <v>10161</v>
      </c>
      <c r="G39" s="136">
        <f t="shared" si="6"/>
        <v>4471</v>
      </c>
      <c r="H39" s="136">
        <f t="shared" si="6"/>
        <v>-243</v>
      </c>
      <c r="I39" s="136">
        <f t="shared" si="6"/>
        <v>-4602</v>
      </c>
      <c r="J39" s="136">
        <f t="shared" si="6"/>
        <v>-374</v>
      </c>
      <c r="K39" s="136">
        <f t="shared" si="6"/>
        <v>33</v>
      </c>
      <c r="L39" s="136">
        <f t="shared" si="6"/>
        <v>-265</v>
      </c>
      <c r="M39" s="136">
        <f t="shared" si="6"/>
        <v>-350</v>
      </c>
      <c r="N39" s="136">
        <f t="shared" si="6"/>
        <v>-582</v>
      </c>
      <c r="O39" s="136">
        <f t="shared" si="6"/>
        <v>769</v>
      </c>
      <c r="P39" s="136">
        <f t="shared" si="6"/>
        <v>-1892</v>
      </c>
      <c r="Q39" s="136">
        <f t="shared" si="6"/>
        <v>7595</v>
      </c>
      <c r="R39" s="136">
        <f t="shared" si="6"/>
        <v>6472</v>
      </c>
      <c r="S39" s="136">
        <f t="shared" si="6"/>
        <v>6804</v>
      </c>
      <c r="T39" s="136">
        <f t="shared" si="6"/>
        <v>-8588</v>
      </c>
      <c r="U39" s="136">
        <f t="shared" si="6"/>
        <v>-23503</v>
      </c>
      <c r="V39" s="136">
        <f t="shared" si="6"/>
        <v>-25287</v>
      </c>
      <c r="W39" s="136">
        <f t="shared" si="6"/>
        <v>188</v>
      </c>
      <c r="X39" s="136">
        <f t="shared" si="6"/>
        <v>-9972</v>
      </c>
      <c r="Y39" s="136">
        <f t="shared" si="6"/>
        <v>-7537</v>
      </c>
      <c r="Z39" s="136">
        <f t="shared" si="6"/>
        <v>-17321</v>
      </c>
    </row>
  </sheetData>
  <sheetProtection/>
  <mergeCells count="11">
    <mergeCell ref="A1:D1"/>
    <mergeCell ref="A2:Z2"/>
    <mergeCell ref="A3:A5"/>
    <mergeCell ref="B3:B5"/>
    <mergeCell ref="C3:Z3"/>
    <mergeCell ref="C4:F4"/>
    <mergeCell ref="G4:J4"/>
    <mergeCell ref="K4:N4"/>
    <mergeCell ref="O4:R4"/>
    <mergeCell ref="S4:V4"/>
    <mergeCell ref="W4:Z4"/>
  </mergeCells>
  <hyperlinks>
    <hyperlink ref="A1:D1" location="Сводн.общ.!A1" display="Вернуться к общей таблице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ВНИИКР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borisova_o</dc:creator>
  <cp:keywords/>
  <dc:description/>
  <cp:lastModifiedBy>Гусманова Елена</cp:lastModifiedBy>
  <cp:lastPrinted>2014-02-07T05:40:31Z</cp:lastPrinted>
  <dcterms:created xsi:type="dcterms:W3CDTF">2010-11-24T08:10:00Z</dcterms:created>
  <dcterms:modified xsi:type="dcterms:W3CDTF">2015-03-03T06:53:59Z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